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hidePivotFieldList="1"/>
  <bookViews>
    <workbookView xWindow="0" yWindow="0" windowWidth="24000" windowHeight="9135"/>
  </bookViews>
  <sheets>
    <sheet name="Cuadro resumen" sheetId="2" r:id="rId1"/>
    <sheet name="E016" sheetId="17" r:id="rId2"/>
    <sheet name="E024" sheetId="18" r:id="rId3"/>
    <sheet name="EU01" sheetId="5" r:id="rId4"/>
    <sheet name="CO32" sheetId="6" r:id="rId5"/>
    <sheet name="CO34" sheetId="7" r:id="rId6"/>
    <sheet name="E001" sheetId="8" r:id="rId7"/>
    <sheet name="CO09" sheetId="9" r:id="rId8"/>
    <sheet name="E064" sheetId="10" r:id="rId9"/>
    <sheet name="CO22" sheetId="11" r:id="rId10"/>
    <sheet name="CO40" sheetId="12" r:id="rId11"/>
    <sheet name="E059" sheetId="13" r:id="rId12"/>
    <sheet name="X099" sheetId="14" r:id="rId13"/>
    <sheet name="E040" sheetId="15" r:id="rId14"/>
    <sheet name="E043" sheetId="16" r:id="rId15"/>
  </sheets>
  <externalReferences>
    <externalReference r:id="rId16"/>
    <externalReference r:id="rId17"/>
  </externalReferences>
  <definedNames>
    <definedName name="_xlnm.Print_Titles" localSheetId="0">'Cuadro resumen'!$1:$18</definedName>
  </definedNames>
  <calcPr calcId="145621"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9" i="2" l="1"/>
  <c r="G19" i="2"/>
  <c r="B31" i="18"/>
  <c r="B31" i="17"/>
  <c r="B23" i="10" l="1"/>
  <c r="C39" i="2" l="1"/>
  <c r="C35" i="2"/>
  <c r="B17" i="10" s="1"/>
  <c r="C36" i="2"/>
  <c r="C33" i="2"/>
  <c r="B21" i="14" s="1"/>
  <c r="C31" i="2"/>
  <c r="C28" i="2"/>
  <c r="C27" i="2"/>
  <c r="C21" i="2"/>
  <c r="C19" i="2"/>
  <c r="C20" i="2"/>
  <c r="B22" i="17" l="1"/>
  <c r="B26" i="17" s="1"/>
  <c r="B42" i="17" s="1"/>
  <c r="B22" i="18"/>
  <c r="B24" i="18"/>
  <c r="B24" i="17"/>
  <c r="B23" i="17"/>
  <c r="B23" i="18"/>
  <c r="B18" i="13"/>
  <c r="B18" i="10"/>
  <c r="B21" i="9"/>
  <c r="B20" i="9"/>
  <c r="B18" i="8"/>
  <c r="B32" i="7"/>
  <c r="B29" i="7"/>
  <c r="B28" i="7"/>
  <c r="B25" i="7"/>
  <c r="B19" i="6"/>
  <c r="B23" i="5"/>
  <c r="C44" i="2"/>
  <c r="B17" i="16" s="1"/>
  <c r="C42" i="2"/>
  <c r="B26" i="18" l="1"/>
  <c r="B42" i="18" s="1"/>
  <c r="B23" i="16"/>
  <c r="B18" i="16"/>
  <c r="B25" i="15"/>
  <c r="G43" i="2" s="1"/>
  <c r="B20" i="15"/>
  <c r="H43" i="2"/>
  <c r="G33" i="2"/>
  <c r="C41" i="2"/>
  <c r="B34" i="16" l="1"/>
  <c r="B36" i="15"/>
  <c r="E29" i="2"/>
  <c r="B20" i="13"/>
  <c r="B25" i="13"/>
  <c r="G39" i="2" s="1"/>
  <c r="B24" i="12"/>
  <c r="G38" i="2" s="1"/>
  <c r="B19" i="12"/>
  <c r="B35" i="12" s="1"/>
  <c r="B24" i="11"/>
  <c r="G34" i="2" s="1"/>
  <c r="B19" i="11"/>
  <c r="B35" i="11" s="1"/>
  <c r="B24" i="10"/>
  <c r="H36" i="2" s="1"/>
  <c r="B19" i="10"/>
  <c r="B22" i="9"/>
  <c r="B27" i="9"/>
  <c r="G36" i="2" s="1"/>
  <c r="B24" i="8"/>
  <c r="E27" i="2" s="1"/>
  <c r="B19" i="8"/>
  <c r="B33" i="7"/>
  <c r="B38" i="7"/>
  <c r="G24" i="2" s="1"/>
  <c r="B35" i="10" l="1"/>
  <c r="B49" i="7"/>
  <c r="B38" i="9"/>
  <c r="B36" i="13"/>
  <c r="B35" i="8"/>
  <c r="B25" i="6" l="1"/>
  <c r="E28" i="2" s="1"/>
  <c r="B20" i="6"/>
  <c r="B36" i="6" l="1"/>
  <c r="C37" i="2"/>
  <c r="C32" i="2"/>
  <c r="C23" i="2"/>
  <c r="C18" i="2"/>
  <c r="C45" i="2" l="1"/>
  <c r="B25" i="14" s="1"/>
  <c r="B27" i="14" s="1"/>
</calcChain>
</file>

<file path=xl/connections.xml><?xml version="1.0" encoding="utf-8"?>
<connections xmlns="http://schemas.openxmlformats.org/spreadsheetml/2006/main">
  <connection id="1" sourceFile="G:\COMUN\1 Período 2014-2020\2 Programación 2014-2020\24 BDATOS_PROG\9_BDatos_PO\EXCEL_Plurireg_soporte.accdb" keepAlive="1" name="EXCEL_Plurireg_soporte" type="5" refreshedVersion="5">
    <dbPr connection="Provider=Microsoft.ACE.OLEDB.12.0;User ID=Admin;Data Source=G:\COMUN\1 Período 2014-2020\2 Programación 2014-2020\24 BDATOS_PROG\9_BDatos_PO\EXCEL_Plurireg_soporte.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1_LAct_CI_lsan01_ps01a_general" commandType="3"/>
  </connection>
  <connection id="2" sourceFile="G:\COMUN\1 Período 2014-2020\2 Programación 2014-2020\24 BDATOS_PROG\9_BDatos_PO\EXCEL_Plurireg_soporte.accdb" keepAlive="1" name="EXCEL_Plurireg_soporte2" type="5" refreshedVersion="5">
    <dbPr connection="Provider=Microsoft.ACE.OLEDB.12.0;User ID=Admin;Data Source=G:\COMUN\1 Período 2014-2020\2 Programación 2014-2020\24 BDATOS_PROG\9_BDatos_PO\EXCEL_Plurireg_soporte.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3_LAct_IndProduct_lsan01_ps01a_general" commandType="3"/>
  </connection>
</connections>
</file>

<file path=xl/sharedStrings.xml><?xml version="1.0" encoding="utf-8"?>
<sst xmlns="http://schemas.openxmlformats.org/spreadsheetml/2006/main" count="525" uniqueCount="256">
  <si>
    <t>(C022) Superficie total de suelo rehabilitado (Hectáreas)</t>
  </si>
  <si>
    <t>(C032) Reducción del consumo anual de energía primaria en edificios públicos (kWh/año)</t>
  </si>
  <si>
    <t>(C034) Reducción  anual estimada de gases efecto invernadero (GEI) (Toneladas equivalentes de CO2/año)</t>
  </si>
  <si>
    <t>(C040) Viviendas rehabilitadas en zonas urbanas (Viviendas)</t>
  </si>
  <si>
    <t>(E001) Reducción del consumo de energía final en infraestructuras públicas o Empresas (ktep/año)</t>
  </si>
  <si>
    <t>(E059) Personas beneficiadas por operaciones  de regeneracion fisica, economica y social del entorno urbano, incluidas en Proyectos pertenecientes a Estrategias Urbanas integradas. (Numero)</t>
  </si>
  <si>
    <t>(EU01) Número de Planes de movilidad urbana sostenible de los que surgen actuaciones cofinanciadas con el FEDER de estrategias urbanas integradas. (Número)</t>
  </si>
  <si>
    <t>(CE010) Energías renovables: solar</t>
  </si>
  <si>
    <t>(CE011) Energía renovables: biomasa</t>
  </si>
  <si>
    <t>(CE012) Otras energías renovables (incluida hidroeléctrica, geotérmica y marina) e integración de energías renovables (incluido el almacenamiento, la conversión de electricidad en gas y las infraestructuras de hidrogeno renovable).</t>
  </si>
  <si>
    <t>(CE013) Renovación de las infraestructuras públicas con objeto de la eficiencia energética, proyectos de demostración y medidas de apoyo</t>
  </si>
  <si>
    <t>(CE014) Renovación del parque inmobiliario existente con objeto de la eficiencia energética, proyectos de demostración y medidas de apoyo</t>
  </si>
  <si>
    <t>(CE043) Infraestructura y fomento de transporte urbano limpio (incluidos equipos y material rodante)</t>
  </si>
  <si>
    <t>(CE044) Sistemas de transporte inteligentes (incluyendo la introducción de la gestión de la demanda, los sistemas de telepeaje y los sistemas informáticos de información y control)</t>
  </si>
  <si>
    <t>(CE054) Infraestructura de vivienda</t>
  </si>
  <si>
    <t>(CE055) Otra infraestructura social que contribuya al desarrollo regional y local</t>
  </si>
  <si>
    <t>(CE078) Servicios y aplicaciones de administración pública electrónica (incluyendo la contratación pública electrónica, medidas TIC de apoyo a la reforma de la administración pública, ciberseguridad, medidas de confianza y privacidad, justicia electrónica y ....</t>
  </si>
  <si>
    <t>(CE079) Acceso a información del sector público (incluyendo datos culturales abiertos en línea, bibliotecas digitales, contenidos electrónicos y turismo electrónico)</t>
  </si>
  <si>
    <t>(CE080) Servicios y aplicaciones de inclusión digital, accesibilidad digital, aprendizaje y educación electrónicas y alfabetización digital</t>
  </si>
  <si>
    <t>(CE081) Soluciones de las TIC para responder al desafío del envejecimiento activo y saludable y servicios y aplicaciones de salud electrónica (incluyendo la ciberasistencia y la vida cotidiana asistida por el entorno)</t>
  </si>
  <si>
    <t>(CE083) Medidas de calidad del aire</t>
  </si>
  <si>
    <t>(CE089) Rehabilitación de zonas industriales y terrenos contaminados</t>
  </si>
  <si>
    <t>(CE090) Carriles para bicicletas y caminos peatonales</t>
  </si>
  <si>
    <t>(CE092) Protección, desarrollo y promoción de los activos del turismo público</t>
  </si>
  <si>
    <t>(CE094) Protección, desarrollo y promoción de los activos de la cultura y el patrimonio públicos</t>
  </si>
  <si>
    <t>(CE101) Financiación cruzada en el marco del FEDER (apoyo a acciones de tipo FSE necesarias para la ejecución satisfactoria de la parte del FEDER de la operación y relacionadas directamente con ella)</t>
  </si>
  <si>
    <t>Total general</t>
  </si>
  <si>
    <t>CAMPOS DE INTERVENCIÓN</t>
  </si>
  <si>
    <t>INDICADORES DE PRODUCTIVIDAD</t>
  </si>
  <si>
    <t>(C009) Aumento del número de visitas previstas a lugares pertenecientes al patrimonio cultural y natural y atracciones subvencionados (visitas/año)
(E064) Superficie de edificios o lugares pertenecientes al patrimonio cultural, de uso principal no turístico,  rehabilitados o mejorados. (Metros cuadrados)</t>
  </si>
  <si>
    <r>
      <t xml:space="preserve">(E016) Número de usuarios que están cubiertos por un determinado servicios público electrónicos de Smart Cities (usuarios)
(E024) Número de usuarios que tienen acceso o cubiertos por las aplicaciones/servicios  de Administración electrónica (usuarios internos) </t>
    </r>
    <r>
      <rPr>
        <i/>
        <sz val="8"/>
        <color theme="5" tint="-0.499984740745262"/>
        <rFont val="Calibri"/>
        <family val="2"/>
        <scheme val="minor"/>
      </rPr>
      <t>(NOTA: se ha corregido este valor con respecto a lo indicado en el POCS para cambiar a usuarios internos de las EELL)</t>
    </r>
  </si>
  <si>
    <t>OT 2</t>
  </si>
  <si>
    <t>OT 4</t>
  </si>
  <si>
    <t>OT 6</t>
  </si>
  <si>
    <t>E016:</t>
  </si>
  <si>
    <t>E024:</t>
  </si>
  <si>
    <t>C009:</t>
  </si>
  <si>
    <t>E064:</t>
  </si>
  <si>
    <t>Indicadores de productividad y presupuesto por Categorías de Intervención</t>
  </si>
  <si>
    <t>OT 9</t>
  </si>
  <si>
    <r>
      <t>GASTO TOTAL</t>
    </r>
    <r>
      <rPr>
        <b/>
        <sz val="9"/>
        <color theme="0"/>
        <rFont val="Calibri"/>
        <family val="2"/>
        <scheme val="minor"/>
      </rPr>
      <t xml:space="preserve"> (ayuda FEDER+Contribución EELL)</t>
    </r>
  </si>
  <si>
    <t>INDICADOR DE PRODUCTIVIDAD</t>
  </si>
  <si>
    <t>E016</t>
  </si>
  <si>
    <t>Denominación:</t>
  </si>
  <si>
    <t>Número de usuarios  que están cubiertos por un determinado servicio público electrónico.</t>
  </si>
  <si>
    <t>Unidad de medida:</t>
  </si>
  <si>
    <t xml:space="preserve">Usuarios </t>
  </si>
  <si>
    <t>* Se contabilizarán los usuarios que previamente no estaban conectados al servicio.</t>
  </si>
  <si>
    <t>* Se evitará la doble contabilización de usuarios.</t>
  </si>
  <si>
    <t>* No se considerará doble contabilización la implantación sobre la misma población de servicios diferentes.</t>
  </si>
  <si>
    <t>Objetivos Especificos donde puede usarse:</t>
  </si>
  <si>
    <t>O.E. 2.3.3 Promover las tecnologías de la información en estrategias urbanas integradas, incluyendo Administración electrónica local y Smart Cities</t>
  </si>
  <si>
    <t>Campos de intervención asociados al indicador:</t>
  </si>
  <si>
    <t xml:space="preserve">(CE078) Servicios y aplicaciones de administración pública electrónica (incluyendo la contratación pública electrónica, medidas TIC de apoyo a la reforma de la administración pública, ciberseguridad, medidas de confianza y privacidad, justicia electrónicca y democracia electrónica </t>
  </si>
  <si>
    <t>(CE081) Soluciones de las TIC para responder al desafio del envejecimiento activo y saludable y servicios y aplicaciones de salud electrónica (incluyendo la ciberasistencia y la vida cotidiana asistida por el entorno)</t>
  </si>
  <si>
    <t>Campo de intervención:</t>
  </si>
  <si>
    <r>
      <t xml:space="preserve">Gasto total </t>
    </r>
    <r>
      <rPr>
        <sz val="9"/>
        <color theme="1"/>
        <rFont val="Calibri"/>
        <family val="2"/>
        <scheme val="minor"/>
      </rPr>
      <t>(ayuda FEDER+contribución Entidad Local)</t>
    </r>
    <r>
      <rPr>
        <b/>
        <sz val="11"/>
        <color theme="1"/>
        <rFont val="Calibri"/>
        <family val="2"/>
        <scheme val="minor"/>
      </rPr>
      <t xml:space="preserve"> por CI (€):</t>
    </r>
  </si>
  <si>
    <t>(CE078)</t>
  </si>
  <si>
    <t>(CE079)</t>
  </si>
  <si>
    <t>(CE080)</t>
  </si>
  <si>
    <t>(CE081)</t>
  </si>
  <si>
    <t>Total:</t>
  </si>
  <si>
    <t>Estimación del indicador:</t>
  </si>
  <si>
    <t>Valor inicial</t>
  </si>
  <si>
    <t>Diferencia</t>
  </si>
  <si>
    <t>Fuentes de información:</t>
  </si>
  <si>
    <t>Metodología de cálculo:</t>
  </si>
  <si>
    <r>
      <t xml:space="preserve">Documentación acreditativa a efectos de auditoria </t>
    </r>
    <r>
      <rPr>
        <sz val="11"/>
        <color theme="1"/>
        <rFont val="Calibri"/>
        <family val="2"/>
        <scheme val="minor"/>
      </rPr>
      <t>(cuando el indicador se haya realizado)</t>
    </r>
    <r>
      <rPr>
        <b/>
        <sz val="11"/>
        <color theme="1"/>
        <rFont val="Calibri"/>
        <family val="2"/>
        <scheme val="minor"/>
      </rPr>
      <t>:</t>
    </r>
  </si>
  <si>
    <t>Justificar en el caso de que el Ratio obtenido esté fuera del Rango estándar:</t>
  </si>
  <si>
    <t>Observaciones:</t>
  </si>
  <si>
    <t>E024</t>
  </si>
  <si>
    <r>
      <t>* Se contabilizarán los usuarios</t>
    </r>
    <r>
      <rPr>
        <b/>
        <sz val="10"/>
        <color theme="1"/>
        <rFont val="Calibri"/>
        <family val="2"/>
        <scheme val="minor"/>
      </rPr>
      <t xml:space="preserve"> </t>
    </r>
    <r>
      <rPr>
        <b/>
        <u/>
        <sz val="10"/>
        <color theme="1"/>
        <rFont val="Calibri"/>
        <family val="2"/>
        <scheme val="minor"/>
      </rPr>
      <t>internos</t>
    </r>
    <r>
      <rPr>
        <sz val="10"/>
        <color theme="1"/>
        <rFont val="Calibri"/>
        <family val="2"/>
        <scheme val="minor"/>
      </rPr>
      <t xml:space="preserve"> de la Administración.</t>
    </r>
  </si>
  <si>
    <t>* No se considerará doble contabilización la implantación de servicios diferentes.</t>
  </si>
  <si>
    <t>EU01</t>
  </si>
  <si>
    <t>Número de planes de movilidad urbana sostenible de los que surgen actuaciones cofinanciadas con el FEDER de estrategias urbanas integradas.</t>
  </si>
  <si>
    <t>Número</t>
  </si>
  <si>
    <t>Número de usuarios que tienen acceso o cubiertos por las aplicaciones/servicios de Administración electrónica</t>
  </si>
  <si>
    <t>*El plan de movilidad urbana puede ser un documento específico o formar parte de la estrategia.</t>
  </si>
  <si>
    <t>* Se evitará la doble contabilización.</t>
  </si>
  <si>
    <t>(CE043)</t>
  </si>
  <si>
    <t>(CE044)</t>
  </si>
  <si>
    <t>(CE090)</t>
  </si>
  <si>
    <t>Reducción del consumo anual de energía primaria en edificios públicos</t>
  </si>
  <si>
    <t>kWh/año</t>
  </si>
  <si>
    <t>*Se calcula comparando los certificados de energía emitidos antes y después de la intervención.</t>
  </si>
  <si>
    <r>
      <t xml:space="preserve">* Mostrará el descenso total de consumo </t>
    </r>
    <r>
      <rPr>
        <b/>
        <u/>
        <sz val="10"/>
        <color theme="1"/>
        <rFont val="Calibri"/>
        <family val="2"/>
        <scheme val="minor"/>
      </rPr>
      <t>anual</t>
    </r>
    <r>
      <rPr>
        <sz val="10"/>
        <color theme="1"/>
        <rFont val="Calibri"/>
        <family val="2"/>
        <scheme val="minor"/>
      </rPr>
      <t>, no el ahorro total de consumo.</t>
    </r>
  </si>
  <si>
    <t>* Es frecuente en este indicador cometer errores en la unidad de medida.</t>
  </si>
  <si>
    <t>O.E. 4.5.3 Mejora de la eficiencia energética y aumento de energía renovable en las áreas urbanas.</t>
  </si>
  <si>
    <t>(CE014) Renovación del parque inmobiliario existente con objeto de la eficiencia energética, proyectos de demostración y medidas de apoyo.</t>
  </si>
  <si>
    <t>O.E. 4.5.1 Fomento de la movilidad urbana sostenible: transporte urbano limpio, transporte colectivo, conexión urbana-rural, mejoras en la red viaria, transporte ciclista, peatonal, movilidad eléctrica y desarrollo de sistemas de suministro de energías limpias.</t>
  </si>
  <si>
    <t>(CE014)</t>
  </si>
  <si>
    <t>Reducción anual estimada de gases efecto invernadero (GEI)</t>
  </si>
  <si>
    <t>TeqCO2/año</t>
  </si>
  <si>
    <r>
      <t xml:space="preserve">*Se medirá la reducción </t>
    </r>
    <r>
      <rPr>
        <b/>
        <u/>
        <sz val="10"/>
        <color theme="1"/>
        <rFont val="Calibri"/>
        <family val="2"/>
        <scheme val="minor"/>
      </rPr>
      <t>anual</t>
    </r>
    <r>
      <rPr>
        <sz val="10"/>
        <color theme="1"/>
        <rFont val="Calibri"/>
        <family val="2"/>
        <scheme val="minor"/>
      </rPr>
      <t>, no la reducción total del periodo.</t>
    </r>
  </si>
  <si>
    <t>(CE010)</t>
  </si>
  <si>
    <t>(CE011)</t>
  </si>
  <si>
    <t>(CE012)</t>
  </si>
  <si>
    <t>(CE013)</t>
  </si>
  <si>
    <t>E001</t>
  </si>
  <si>
    <t>Reducción del consumo de energía primaria en infraestructuras públicas o empresas</t>
  </si>
  <si>
    <t>ktep/año</t>
  </si>
  <si>
    <r>
      <t xml:space="preserve">* Ahorro teórico </t>
    </r>
    <r>
      <rPr>
        <b/>
        <u/>
        <sz val="10"/>
        <color theme="1"/>
        <rFont val="Calibri"/>
        <family val="2"/>
        <scheme val="minor"/>
      </rPr>
      <t>anual</t>
    </r>
    <r>
      <rPr>
        <sz val="10"/>
        <color theme="1"/>
        <rFont val="Calibri"/>
        <family val="2"/>
        <scheme val="minor"/>
      </rPr>
      <t>.</t>
    </r>
  </si>
  <si>
    <t>(CE013) Renovación de las infraestructuras públicas con objeto de la eficiencia energética, proyectos de demostración y medidas de apoyo.</t>
  </si>
  <si>
    <t>Aumento del número de visitas previstas a lugares pertenecientes al patrimonio cultural y natural y atracciones subvencionados.</t>
  </si>
  <si>
    <t>visitas/año</t>
  </si>
  <si>
    <r>
      <t>*Estimación del</t>
    </r>
    <r>
      <rPr>
        <b/>
        <u/>
        <sz val="10"/>
        <color theme="1"/>
        <rFont val="Calibri"/>
        <family val="2"/>
        <scheme val="minor"/>
      </rPr>
      <t xml:space="preserve"> incremento</t>
    </r>
    <r>
      <rPr>
        <sz val="10"/>
        <color theme="1"/>
        <rFont val="Calibri"/>
        <family val="2"/>
        <scheme val="minor"/>
      </rPr>
      <t xml:space="preserve"> de visitas durante el año siguiente a la intervención.</t>
    </r>
  </si>
  <si>
    <t>* Se contabilizarán visitas, no visitantes. Un mismo visitante puede realizar varias visitas.</t>
  </si>
  <si>
    <t>* Un grupo de visitantes se contabilizará como el número de individuos que lo formen.</t>
  </si>
  <si>
    <t>O.E. 6.3.4 Promover la protección, fomento, y desarrollo del patrimonio cultural y natural de las áreas urbanas, en particular las de interés turístico</t>
  </si>
  <si>
    <t>(CE092)</t>
  </si>
  <si>
    <t>(CE094)</t>
  </si>
  <si>
    <t>E064</t>
  </si>
  <si>
    <t>Superficie de edificios o lugares pertenecientes al patrimonio cultural, de uso principal no turístico, rehabilitados o mejorados.</t>
  </si>
  <si>
    <t>Superficie total de suelo rehabilitado</t>
  </si>
  <si>
    <t>* Superficie de tierra que estaba contaminada y ha sido regenerada o que estaba abandonada y se ha puesto a disposición de actividades económicas.</t>
  </si>
  <si>
    <t>* Se incluye el sellado de vertederos.</t>
  </si>
  <si>
    <t>O.E. 6.5.2 Acciones integradas de revitalización de ciudades, de mejora del entorno urbano y su medio ambiente.</t>
  </si>
  <si>
    <t>(CE089)</t>
  </si>
  <si>
    <t>Viviendas rehabilitadas en zonas urbanas</t>
  </si>
  <si>
    <t>Viviendas</t>
  </si>
  <si>
    <t>* Se contabilizarán viviendas creadas o renovadas</t>
  </si>
  <si>
    <t>* Si se rehabilita un edificio se contabilizarán el número de viviendas afectadas.</t>
  </si>
  <si>
    <t>O.E. 9.8.2 Regeneración física, económica y social del entorno urbano en áreas urbanas desfavorecidas a través de Estrategias urbanas integradas.</t>
  </si>
  <si>
    <t>(CE054)</t>
  </si>
  <si>
    <t>E059</t>
  </si>
  <si>
    <t>Personas beneficiadas por operaciones de regeneración física, económica y social del entorno urbano, incluidas en Proyectos pertenecientes a Estrategias urbanas integradas.</t>
  </si>
  <si>
    <t>* Si varias operaciones afectan a las mismas personas sólo se contabilizarán una vez.</t>
  </si>
  <si>
    <t>(CE055)</t>
  </si>
  <si>
    <t>(CE101)</t>
  </si>
  <si>
    <t>Nº personas beneficiadas</t>
  </si>
  <si>
    <t>70-1720 €/personas beneficiadas</t>
  </si>
  <si>
    <t>Viviendas rehabilitadas</t>
  </si>
  <si>
    <t>9.000-60.000 €/vivienda rehabilitada</t>
  </si>
  <si>
    <t>Ha</t>
  </si>
  <si>
    <t>Hectáreas (Ha)</t>
  </si>
  <si>
    <t>Metros cuadrados (m2).</t>
  </si>
  <si>
    <t>(m2)</t>
  </si>
  <si>
    <t>150-1.500 m2</t>
  </si>
  <si>
    <t>(visitas/año)</t>
  </si>
  <si>
    <t>10-450 €/visitas/año</t>
  </si>
  <si>
    <t>(ktep/año)</t>
  </si>
  <si>
    <t>3.500.000-10.500.000 €/ktep/año</t>
  </si>
  <si>
    <t>(kWh/año)</t>
  </si>
  <si>
    <t>0,1-9,0 €/kWh/año</t>
  </si>
  <si>
    <t>(Nº de planes)</t>
  </si>
  <si>
    <t>Rango estándar:</t>
  </si>
  <si>
    <t>(TepCO2/año)</t>
  </si>
  <si>
    <t>(usuarios)</t>
  </si>
  <si>
    <t>(usuarios internos)</t>
  </si>
  <si>
    <t>Ratio obtenido (Gasto total €/usuario):</t>
  </si>
  <si>
    <t>Rango estándar (Gasto total €/usuario):</t>
  </si>
  <si>
    <t>Rango estándar (Gasto total€/usuario):</t>
  </si>
  <si>
    <t>Ratio obtenido (Gasto total €/kWh/año):</t>
  </si>
  <si>
    <t>Rango estándar (Gasto total €/kWh/año):</t>
  </si>
  <si>
    <t>Ratio obtenido (Gasto total €/TeqCO2/año):</t>
  </si>
  <si>
    <t>Rango estandar (Gasto total €/TeqCO2/año):</t>
  </si>
  <si>
    <t>Ratio obtenido (Gasto total €/ktep/año):</t>
  </si>
  <si>
    <t>Rango estándar (Gasto total €/ktep/año):</t>
  </si>
  <si>
    <t>Ratio obtenido (Gasto total €/visitas/año):</t>
  </si>
  <si>
    <t>Rango estándar (Gasto total €/visitas/año):</t>
  </si>
  <si>
    <t>Ratio obtenido (Gasto total €/m2):</t>
  </si>
  <si>
    <t>Rango estandar (Gasto total €/m2):</t>
  </si>
  <si>
    <t>Ratio obtenido (Gasto total €/Ha):</t>
  </si>
  <si>
    <t>Rango estándar (Gasto total €/Ha):</t>
  </si>
  <si>
    <t>Ratio obtenido (Gasto total €/vivienda rehabilitada):</t>
  </si>
  <si>
    <t>Rango estándar (Gasto total €/vivienda rehabilitada):</t>
  </si>
  <si>
    <t>Ratio obtenido (Gasto total €/personas beneficiadas):</t>
  </si>
  <si>
    <t>Rango estándar (Gasto total €/personas beneficiadas):</t>
  </si>
  <si>
    <t>1.700-18.000 €/usuario</t>
  </si>
  <si>
    <t>10-370 €/usuarios</t>
  </si>
  <si>
    <t>SOLO RELLENAR LOS CUADROS RESALTADOS EN AMARILLO DE ESTA Y DE LAS SIGUIENTES FICHAS</t>
  </si>
  <si>
    <t>1-2 planes (salvo que sea una agrupación de municipios)</t>
  </si>
  <si>
    <t>AT</t>
  </si>
  <si>
    <t>(CE121) Preparación, ejecución, seguimiento e inspección</t>
  </si>
  <si>
    <t>(CE123) Inforación y comunicación</t>
  </si>
  <si>
    <t>E040:</t>
  </si>
  <si>
    <t>X099:</t>
  </si>
  <si>
    <t>(E043) Acciones de Información y Comunicaciones incluidas dentro del Plan de Comunicaciones de los Programas Operativos FEDER 2014-2020 (Número)</t>
  </si>
  <si>
    <t>(X099) Importe de la Ayuda FEDER que supone la operación sin indicador de productividad</t>
  </si>
  <si>
    <t xml:space="preserve">(E040) Personas año participando en labores de Gestión del Fondo FEDER 2014-2020, cuyo salario es cofinanciado con el Fondo FEDER (Personas año)                                                                                                                (X099) Importe de la ayuda FEDER que supone la operación sin indicador de productividad </t>
  </si>
  <si>
    <t>Euros</t>
  </si>
  <si>
    <t>X099</t>
  </si>
  <si>
    <t>Importe de ayuda FEDER que supone la Operación sin indicador de Productividad asignado</t>
  </si>
  <si>
    <t>INDICADOR</t>
  </si>
  <si>
    <t>O.E. 6.5.2 Acciones integradas de rehabilitación de ciudades, de mejora del entorno urbano y su medio ambiente.</t>
  </si>
  <si>
    <t>O.E. 99.99.3 Lograr una eficaz implementación del PO apoyando la actividad de gestión y control y el desarrollo de capacidad en estas áreas</t>
  </si>
  <si>
    <t>(CE083) Medidas  de calidad del aire</t>
  </si>
  <si>
    <t>(CE083)</t>
  </si>
  <si>
    <t>(CE121)</t>
  </si>
  <si>
    <t>Ayuda concedida a la estrategia (€)</t>
  </si>
  <si>
    <t>* Indicador ficticio que controla la cantidad de ayuda que queda sin indicador de productividad</t>
  </si>
  <si>
    <t xml:space="preserve">* Debe reflejar una cantidad poco significativa de ayuda &lt;5% de la ayuda FEDER concedida a la estrategia </t>
  </si>
  <si>
    <t>* Solo aplicable a operaciones de calidad del aire y AT de gestión si no es posible aplicar el E040.</t>
  </si>
  <si>
    <t>% de indicador respecto de la ayuda (&lt;5%)</t>
  </si>
  <si>
    <t>E040</t>
  </si>
  <si>
    <t>Personas-año participando en labores de Gestión del Fondo FEDER 2014-2020, cuyo salario es cofinanciado con el Fondo FEDER</t>
  </si>
  <si>
    <t>Personas-año</t>
  </si>
  <si>
    <t>* Se contabilizará el esfuerzo total de personas dedicadas a la gestión del PO en la operación de AT. Suma total durante el periodo de ejecución de la operación cofinanciada en personas-año.</t>
  </si>
  <si>
    <t>*ETC =SUMATORIO (Horas totales al año que suponen la participación realizada en la operación)/1826) horas/año</t>
  </si>
  <si>
    <t>* Se acumularán todas las participaciones (a tiempo total o parcial) con salario cofinanciado, en personas equivalentes a tiempo completo ETC</t>
  </si>
  <si>
    <t>Ratio obtenido (Gasto total €/persona-año):</t>
  </si>
  <si>
    <t>E043</t>
  </si>
  <si>
    <t>Acciones  de información y comunicaciones incluidas dentro del plan de comunicaciones de los PO FEDER 2014-2020</t>
  </si>
  <si>
    <t>* Se sumarán todas las actuaciones realizadas en la operación cofinanciada independientemente de su naturaleza</t>
  </si>
  <si>
    <t>O.E. 99.99.4 Mejorar el sistema de gobernanza y de partenariado, potenciando los mecanismos de coordinación, la evaluación y la comunicación entre todos los agentes: administraciones públicas, agentes económicos y sociales y sociedad civil</t>
  </si>
  <si>
    <t>(CE123) Información y Comunicación</t>
  </si>
  <si>
    <t>(CE123)</t>
  </si>
  <si>
    <t>(número)</t>
  </si>
  <si>
    <t>(personas-año)</t>
  </si>
  <si>
    <t>1ª, 2ª y 3ª  CONVOCATORIA DE ESTRATEGIAS DUSI</t>
  </si>
  <si>
    <t>500-7.800 €/TeqCO2/año</t>
  </si>
  <si>
    <t>2.500-600.000 €/Hectáreas</t>
  </si>
  <si>
    <t>Valor previsto 2023 *</t>
  </si>
  <si>
    <t>* Plazo ejecución 1ª conv 31/12/2022. Plazo ejecución 2ª y 3ª convocatoria 31/12/2023 *</t>
  </si>
  <si>
    <t>Entidad Local: AYUNTAMIENTO DE SANTA COLOMA DE GRAMENET</t>
  </si>
  <si>
    <t>Código de Organismo: ES308001</t>
  </si>
  <si>
    <t>Folletos y otro material gráfico de las operaciones más relevantes de la EDUSI</t>
  </si>
  <si>
    <t>Acopio de la documentación utilizada que han comportado acciones de comunicación</t>
  </si>
  <si>
    <t>Folletos y otro material gráfico o videográfico</t>
  </si>
  <si>
    <t>Los acuerdos donde se adscribe a las personas dedicadas a la gestión de la EDUSI</t>
  </si>
  <si>
    <t>Los acuerdos donde se adscribe a las personas dedicadas a la gestión de la EDUSI así como la documentación relacionada con el la remuneración percibida (hojas de salario, pagos a la Seguridad Social y otra documentación contable)</t>
  </si>
  <si>
    <t>Valor previsto 2022 *</t>
  </si>
  <si>
    <t>Datos municipales sobre el consumo eléctrico del alumbrado público extraídos de la facturación anual</t>
  </si>
  <si>
    <t>Se ha considerado como dato inicial el consumo eléctrico del año 2015 para todos los puntos de luz de la ciudad (4.303.684 kWh/año). La línea de actuación 2.B.1. prevé la sustitución por leds del 23,34% de los puntos de luz de la ciudad, que comportará un ahorro energético del 50%. Con ello se obtiene una reducción de 502,180 kWh/año. Aplicando el factor de conversión proporcionado de 1MWh = 0,086tep, se obtiene un resultado de 0,043 ktep/año.</t>
  </si>
  <si>
    <t>El rango obtenido es fruto del cálculo realizado</t>
  </si>
  <si>
    <t>Certificados de Eficiencia Energética Inicial y Final del Proyecto de Rehabilitación del Pabellón Deportivo Nou Municipal.
Certificados de Eficiencia Energética Iniciales y Finales de los edificios residenciales rehabilitados en las Areas de Conservación y Rehabilitación (ACR)</t>
  </si>
  <si>
    <t>Se ha calculado la diferencia entre los valores de Consumo de Energía Primaria No Renovable que figuran en los Certificados de Eficiencia Energética Iniciales y Finales de los edificios rehabilitados: el edifico municipal del pabellón deportivo y los edificios residenciales incluidos en las Areas de Conservación y Rehabilitación (ACR)</t>
  </si>
  <si>
    <t>Se adjuntarán los Certificados de Eficiencia Energética Inicial y Final, una vez las obras hayas sido finalizadas.</t>
  </si>
  <si>
    <t xml:space="preserve">Se adjuntarán los datos de consumo eléctrico anual del alumbrado público municipal del año 2015 y del año 2022, una vez realizada la sustitución de puntos de luz. </t>
  </si>
  <si>
    <t>Para las actuaciones de renovación de infraestructuras públicas (CE013) se ha tenido en cuenta los datos de consumo del alumbrado público en 2015 y la previsión de reducción del consumo energético generada por la sustitución de puntos de luz por leds.
Para las actuaciones de renovación del parque inmobiliario con objeto de la eficiencia energética (CE014) se ha tenido en cuenta los datos de emisiones de CO2 que figuran en los Certificados de Eficiencia Energética Inicial y Final de los edificios rehabilitados.
Para las actuaciones de peatonalización (CE090) se ha tenido en cuenta la inversión realizada en cada actuación.</t>
  </si>
  <si>
    <t xml:space="preserve">Para las actuaciones de renovación de infraestructuras públicas (CE013) se adjuntarán los datos de consumo eléctrico anual del alumbrado público municipal del año 2015 y del año 2022, una vez realizada la sustitución de puntos de luz. 
Para las actuaciones de renovación del parque inmobiliario con objeto de la eficiencia energética (CE014) se adjuntarán los Certificados de Eficiencia Energética Inicial y Final, una vez las obras hayas sido finalizadas.
Para las actuaciones de peatonalizacion (CE090) se adjuntarán los datos de la inversión final realizada para cada actuación. </t>
  </si>
  <si>
    <t>En las actuaciones de renovación de infraestrucuras públicas (CE013) se ha calculado la reducción del consumo energético que se prevé obtener y se ha aplicado el factor de conversión  1kWh = 0,521 kgCO2.
En las actuaciones de renovación del parque inmobiliario con objeto de la eficiencia energética (CE014) se ha considerado la diferencia entre las emisiones del CEE Final y CEE Inicial de los edificios rehabilitados.
En las actuaciones de peatonalización (CE090) se ha considerado la inversión realizada en cada actuación y se ha aplicado el ratio de 159 tCO2/año por 1M€ de inversión.</t>
  </si>
  <si>
    <t>El Plan de Movilidad Urbana de Santa Coloma de Gramenet</t>
  </si>
  <si>
    <t>Las actuaciones consideradas en el campo de intervención CE090 contribuyen a la consolidación de supermanzanas o barrios para peatones, que estan previstos en el Plan de Movilidad Urbana</t>
  </si>
  <si>
    <t>Planos del Plan de Movilidad Urbana y Barrios para peatones.</t>
  </si>
  <si>
    <t>Para las actuaciones de protección, desarrollo y promoción de los activos del turismo público (CE092) se ha tomado como referencia los datos sobre Indicadores de Turismo Estratégicos proporcionados por el Departamento de Promoción de la Ciudad, en cuanto al número de visitas al Parque Fluvial y Paseo Alameda en 2014.
Para las actuaciones de protección, desarrollo y promoción de los activos de la cultura y el patrimonio públicos (CE094) se ha tomado como referencia los datos procedentes de la Dirección del Museo Torre Balldovina respecto al número de visitas realizadas en 2014.</t>
  </si>
  <si>
    <t>Para las actuaciones de protección, desarrollo y promoción de los activos del turismo público (CE092) se ha considerado que la regeneración del Paseo Alameda, supondrá un incremento del 5% anual en el número de visitantes al medio natural constituido por el Parque Fluvial y Paseo Alameda.
Para las actuaciones de protección, desarrollo y promoción de los activos de la cultura y el patrimonio públicos (CE094) se ha considerado que la intervención integral en el conjunto museístico Torre Balldovina i Molino d'en Ribé, supodrá un incremento del 20% en el número de visitantes del Museo.</t>
  </si>
  <si>
    <t>Se adjuntarán los datos oficiales del número de visitas al Parque Fluvial y Paseo Alameda (patrimonio natural) y al Museo Torre Balldovina y Molino d'en Ribé (patrimonio cultural)</t>
  </si>
  <si>
    <t>CO09</t>
  </si>
  <si>
    <t>CO34</t>
  </si>
  <si>
    <t>CO32</t>
  </si>
  <si>
    <t>Los datos de superficie en M2 de cada ámbito de actuación, proceden de los respectivos projectos ejecutivos aprobados por el Ayuntamiento.</t>
  </si>
  <si>
    <t>Se han considerado los M2 de intervención en cada uno de los proyectos financiados.</t>
  </si>
  <si>
    <t>Se adjuntarán los planos correspondientes a cada ámbito de intervención.</t>
  </si>
  <si>
    <t>CO22</t>
  </si>
  <si>
    <t>CO40</t>
  </si>
  <si>
    <t>Datos del Censo Municipal de habitantes</t>
  </si>
  <si>
    <t>Las actuaciones de infraestructura social que contribuiran al desarrollo regional y local (CE055) incidirán principalmente en los habitantes de los barrios más desfavorecidos de la ciudad, ubicados en el distrito V (barrios de Santa Rosa, Raval y Lavaderos) y el distrito VI (barrio del Fondo). Por ello se ha considerado que el número de personas beneficiadas corresponde a la población de estos distritos, que constituye el 34% de la población total del municipio.</t>
  </si>
  <si>
    <t>Se adjuntarán los datos actualizados de la población beneficiada.</t>
  </si>
  <si>
    <r>
      <rPr>
        <b/>
        <sz val="9"/>
        <color theme="1"/>
        <rFont val="Calibri"/>
        <family val="2"/>
        <scheme val="minor"/>
      </rPr>
      <t>Ayuda FEDER</t>
    </r>
    <r>
      <rPr>
        <b/>
        <sz val="11"/>
        <color theme="1"/>
        <rFont val="Calibri"/>
        <family val="2"/>
        <scheme val="minor"/>
      </rPr>
      <t xml:space="preserve"> estimada a 2022 por CI para indicador X099 (€):</t>
    </r>
  </si>
  <si>
    <t>Padrón Municipal de Habitantes</t>
  </si>
  <si>
    <t>Habitantes mayores de edad del padron municipal de habitantes</t>
  </si>
  <si>
    <t>Censo del padrón a 31 de diciembre de 2018</t>
  </si>
  <si>
    <t>Se ha utilizado el número de personas censadas en el municipio mayores de edad. Estas personas potencialmente podrán utilizar los servicios puestos en marcha con cargo a la subvención. Se ha tomada de referencia el censo a fecha 31 de diciembre de 2018 teniendo en cuenta que este es bastante estable y no presenta fluctuaciones significativas de incremento o decremento de habitantes.</t>
  </si>
  <si>
    <t>Relación de puestos de trabajo</t>
  </si>
  <si>
    <t>Se ha tomado de referencia el número de trabajadores del Ajuntamiento y tenido en cuenta que la mitad de ellos usaran las herramientas que se incorporaran.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</si>
</sst>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 &quot;€&quot;"/>
  </numFmts>
  <fonts count="25" x14ac:knownFonts="1">
    <font>
      <sz val="11"/>
      <color theme="1"/>
      <name val="Calibri"/>
      <family val="2"/>
      <scheme val="minor"/>
    </font>
    <font>
      <b/>
      <sz val="12"/>
      <color rgb="FF000099"/>
      <name val="Calibri"/>
      <family val="2"/>
      <scheme val="minor"/>
    </font>
    <font>
      <sz val="8"/>
      <color theme="1"/>
      <name val="Calibri"/>
      <family val="2"/>
      <scheme val="minor"/>
    </font>
    <font>
      <sz val="12"/>
      <color theme="1"/>
      <name val="Calibri"/>
      <family val="2"/>
      <scheme val="minor"/>
    </font>
    <font>
      <sz val="9"/>
      <color theme="5" tint="-0.499984740745262"/>
      <name val="Calibri"/>
      <family val="2"/>
      <scheme val="minor"/>
    </font>
    <font>
      <sz val="10"/>
      <color rgb="FF000099"/>
      <name val="Calibri"/>
      <family val="2"/>
      <scheme val="minor"/>
    </font>
    <font>
      <i/>
      <sz val="8"/>
      <color theme="5" tint="-0.499984740745262"/>
      <name val="Calibri"/>
      <family val="2"/>
      <scheme val="minor"/>
    </font>
    <font>
      <b/>
      <sz val="13"/>
      <name val="Calibri"/>
      <family val="2"/>
      <scheme val="minor"/>
    </font>
    <font>
      <b/>
      <sz val="10"/>
      <color theme="1"/>
      <name val="Calibri"/>
      <family val="2"/>
      <scheme val="minor"/>
    </font>
    <font>
      <b/>
      <sz val="11"/>
      <color theme="0"/>
      <name val="Calibri"/>
      <family val="2"/>
      <scheme val="minor"/>
    </font>
    <font>
      <sz val="11"/>
      <color theme="0"/>
      <name val="Calibri"/>
      <family val="2"/>
      <scheme val="minor"/>
    </font>
    <font>
      <b/>
      <sz val="16"/>
      <color theme="1"/>
      <name val="Calibri"/>
      <family val="2"/>
      <scheme val="minor"/>
    </font>
    <font>
      <b/>
      <sz val="12"/>
      <color theme="1"/>
      <name val="Calibri"/>
      <family val="2"/>
      <scheme val="minor"/>
    </font>
    <font>
      <b/>
      <sz val="11"/>
      <color theme="1"/>
      <name val="Calibri"/>
      <family val="2"/>
      <scheme val="minor"/>
    </font>
    <font>
      <b/>
      <sz val="9"/>
      <color theme="0"/>
      <name val="Calibri"/>
      <family val="2"/>
      <scheme val="minor"/>
    </font>
    <font>
      <b/>
      <sz val="20"/>
      <color theme="1"/>
      <name val="Calibri"/>
      <family val="2"/>
      <scheme val="minor"/>
    </font>
    <font>
      <sz val="10"/>
      <color theme="1"/>
      <name val="Calibri"/>
      <family val="2"/>
      <scheme val="minor"/>
    </font>
    <font>
      <sz val="9"/>
      <color theme="1"/>
      <name val="Calibri"/>
      <family val="2"/>
      <scheme val="minor"/>
    </font>
    <font>
      <b/>
      <u/>
      <sz val="10"/>
      <color theme="1"/>
      <name val="Calibri"/>
      <family val="2"/>
      <scheme val="minor"/>
    </font>
    <font>
      <b/>
      <sz val="12"/>
      <name val="Calibri"/>
      <family val="2"/>
      <scheme val="minor"/>
    </font>
    <font>
      <b/>
      <sz val="12"/>
      <color rgb="FFFF0000"/>
      <name val="Calibri"/>
      <family val="2"/>
      <scheme val="minor"/>
    </font>
    <font>
      <b/>
      <sz val="9"/>
      <color theme="1"/>
      <name val="Calibri"/>
      <family val="2"/>
      <scheme val="minor"/>
    </font>
    <font>
      <b/>
      <sz val="8"/>
      <color theme="1"/>
      <name val="Calibri"/>
      <family val="2"/>
      <scheme val="minor"/>
    </font>
    <font>
      <b/>
      <sz val="11"/>
      <color indexed="8"/>
      <name val="Calibri"/>
      <family val="2"/>
      <scheme val="minor"/>
    </font>
    <font>
      <sz val="11"/>
      <color indexed="8"/>
      <name val="Calibri"/>
      <family val="2"/>
      <scheme val="minor"/>
    </font>
  </fonts>
  <fills count="6">
    <fill>
      <patternFill patternType="none"/>
    </fill>
    <fill>
      <patternFill patternType="gray125"/>
    </fill>
    <fill>
      <patternFill patternType="solid">
        <fgColor rgb="FFFFFF00"/>
        <bgColor indexed="64"/>
      </patternFill>
    </fill>
    <fill>
      <patternFill patternType="solid">
        <fgColor theme="0" tint="-0.34998626667073579"/>
        <bgColor indexed="64"/>
      </patternFill>
    </fill>
    <fill>
      <patternFill patternType="solid">
        <fgColor theme="2" tint="-0.749992370372631"/>
        <bgColor indexed="64"/>
      </patternFill>
    </fill>
    <fill>
      <patternFill patternType="solid">
        <fgColor theme="0"/>
        <bgColor indexed="64"/>
      </patternFill>
    </fill>
  </fills>
  <borders count="80">
    <border>
      <left/>
      <right/>
      <top/>
      <bottom/>
      <diagonal/>
    </border>
    <border>
      <left style="thin">
        <color auto="1"/>
      </left>
      <right style="medium">
        <color auto="1"/>
      </right>
      <top/>
      <bottom/>
      <diagonal/>
    </border>
    <border>
      <left style="thin">
        <color auto="1"/>
      </left>
      <right style="medium">
        <color auto="1"/>
      </right>
      <top/>
      <bottom style="medium">
        <color auto="1"/>
      </bottom>
      <diagonal/>
    </border>
    <border>
      <left style="medium">
        <color auto="1"/>
      </left>
      <right/>
      <top/>
      <bottom/>
      <diagonal/>
    </border>
    <border>
      <left style="medium">
        <color auto="1"/>
      </left>
      <right/>
      <top/>
      <bottom style="medium">
        <color auto="1"/>
      </bottom>
      <diagonal/>
    </border>
    <border>
      <left/>
      <right/>
      <top/>
      <bottom style="medium">
        <color auto="1"/>
      </bottom>
      <diagonal/>
    </border>
    <border>
      <left style="medium">
        <color auto="1"/>
      </left>
      <right/>
      <top style="medium">
        <color auto="1"/>
      </top>
      <bottom/>
      <diagonal/>
    </border>
    <border>
      <left style="thin">
        <color auto="1"/>
      </left>
      <right style="medium">
        <color auto="1"/>
      </right>
      <top/>
      <bottom style="dashed">
        <color auto="1"/>
      </bottom>
      <diagonal/>
    </border>
    <border>
      <left style="thin">
        <color auto="1"/>
      </left>
      <right style="medium">
        <color auto="1"/>
      </right>
      <top style="dashed">
        <color auto="1"/>
      </top>
      <bottom style="dashed">
        <color auto="1"/>
      </bottom>
      <diagonal/>
    </border>
    <border>
      <left style="medium">
        <color auto="1"/>
      </left>
      <right/>
      <top style="dashed">
        <color auto="1"/>
      </top>
      <bottom style="dashed">
        <color auto="1"/>
      </bottom>
      <diagonal/>
    </border>
    <border>
      <left style="medium">
        <color auto="1"/>
      </left>
      <right/>
      <top style="dashed">
        <color auto="1"/>
      </top>
      <bottom style="medium">
        <color auto="1"/>
      </bottom>
      <diagonal/>
    </border>
    <border>
      <left/>
      <right/>
      <top style="dashed">
        <color auto="1"/>
      </top>
      <bottom style="dashed">
        <color auto="1"/>
      </bottom>
      <diagonal/>
    </border>
    <border>
      <left style="dashed">
        <color auto="1"/>
      </left>
      <right/>
      <top/>
      <bottom/>
      <diagonal/>
    </border>
    <border>
      <left style="dashed">
        <color auto="1"/>
      </left>
      <right/>
      <top/>
      <bottom style="medium">
        <color auto="1"/>
      </bottom>
      <diagonal/>
    </border>
    <border>
      <left/>
      <right/>
      <top style="dashed">
        <color auto="1"/>
      </top>
      <bottom/>
      <diagonal/>
    </border>
    <border>
      <left style="medium">
        <color auto="1"/>
      </left>
      <right/>
      <top style="dashed">
        <color auto="1"/>
      </top>
      <bottom/>
      <diagonal/>
    </border>
    <border>
      <left style="medium">
        <color auto="1"/>
      </left>
      <right/>
      <top/>
      <bottom style="dashed">
        <color auto="1"/>
      </bottom>
      <diagonal/>
    </border>
    <border>
      <left/>
      <right/>
      <top/>
      <bottom style="dashed">
        <color auto="1"/>
      </bottom>
      <diagonal/>
    </border>
    <border>
      <left style="thin">
        <color auto="1"/>
      </left>
      <right style="medium">
        <color auto="1"/>
      </right>
      <top style="dashed">
        <color auto="1"/>
      </top>
      <bottom/>
      <diagonal/>
    </border>
    <border>
      <left style="thin">
        <color auto="1"/>
      </left>
      <right style="dashed">
        <color auto="1"/>
      </right>
      <top style="dashed">
        <color auto="1"/>
      </top>
      <bottom style="dashed">
        <color auto="1"/>
      </bottom>
      <diagonal/>
    </border>
    <border>
      <left style="thin">
        <color auto="1"/>
      </left>
      <right style="dashed">
        <color auto="1"/>
      </right>
      <top style="dashed">
        <color auto="1"/>
      </top>
      <bottom/>
      <diagonal/>
    </border>
    <border>
      <left style="thin">
        <color auto="1"/>
      </left>
      <right style="dashed">
        <color auto="1"/>
      </right>
      <top/>
      <bottom/>
      <diagonal/>
    </border>
    <border>
      <left style="thin">
        <color auto="1"/>
      </left>
      <right style="dashed">
        <color auto="1"/>
      </right>
      <top/>
      <bottom style="medium">
        <color auto="1"/>
      </bottom>
      <diagonal/>
    </border>
    <border>
      <left style="thin">
        <color indexed="64"/>
      </left>
      <right style="thin">
        <color indexed="64"/>
      </right>
      <top style="thin">
        <color indexed="64"/>
      </top>
      <bottom style="thin">
        <color indexed="64"/>
      </bottom>
      <diagonal/>
    </border>
    <border>
      <left/>
      <right style="medium">
        <color auto="1"/>
      </right>
      <top style="dashed">
        <color auto="1"/>
      </top>
      <bottom style="dashed">
        <color auto="1"/>
      </bottom>
      <diagonal/>
    </border>
    <border>
      <left/>
      <right/>
      <top style="thin">
        <color indexed="64"/>
      </top>
      <bottom/>
      <diagonal/>
    </border>
    <border>
      <left/>
      <right/>
      <top/>
      <bottom style="thin">
        <color indexed="64"/>
      </bottom>
      <diagonal/>
    </border>
    <border>
      <left style="medium">
        <color auto="1"/>
      </left>
      <right style="medium">
        <color auto="1"/>
      </right>
      <top style="medium">
        <color auto="1"/>
      </top>
      <bottom style="thin">
        <color indexed="64"/>
      </bottom>
      <diagonal/>
    </border>
    <border>
      <left style="medium">
        <color auto="1"/>
      </left>
      <right/>
      <top style="medium">
        <color auto="1"/>
      </top>
      <bottom style="thin">
        <color indexed="64"/>
      </bottom>
      <diagonal/>
    </border>
    <border>
      <left/>
      <right/>
      <top style="medium">
        <color auto="1"/>
      </top>
      <bottom style="thin">
        <color indexed="64"/>
      </bottom>
      <diagonal/>
    </border>
    <border>
      <left style="thin">
        <color auto="1"/>
      </left>
      <right style="medium">
        <color auto="1"/>
      </right>
      <top style="medium">
        <color auto="1"/>
      </top>
      <bottom style="thin">
        <color indexed="64"/>
      </bottom>
      <diagonal/>
    </border>
    <border>
      <left style="thin">
        <color auto="1"/>
      </left>
      <right style="dashed">
        <color auto="1"/>
      </right>
      <top/>
      <bottom style="dashed">
        <color auto="1"/>
      </bottom>
      <diagonal/>
    </border>
    <border>
      <left style="medium">
        <color auto="1"/>
      </left>
      <right style="medium">
        <color indexed="64"/>
      </right>
      <top/>
      <bottom/>
      <diagonal/>
    </border>
    <border>
      <left style="medium">
        <color auto="1"/>
      </left>
      <right style="medium">
        <color auto="1"/>
      </right>
      <top/>
      <bottom style="medium">
        <color indexed="64"/>
      </bottom>
      <diagonal/>
    </border>
    <border>
      <left style="thin">
        <color auto="1"/>
      </left>
      <right style="medium">
        <color auto="1"/>
      </right>
      <top style="thin">
        <color indexed="64"/>
      </top>
      <bottom/>
      <diagonal/>
    </border>
    <border>
      <left style="medium">
        <color auto="1"/>
      </left>
      <right style="medium">
        <color auto="1"/>
      </right>
      <top style="thin">
        <color indexed="64"/>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right style="medium">
        <color auto="1"/>
      </right>
      <top/>
      <bottom style="medium">
        <color auto="1"/>
      </bottom>
      <diagonal/>
    </border>
    <border>
      <left/>
      <right style="medium">
        <color auto="1"/>
      </right>
      <top style="medium">
        <color auto="1"/>
      </top>
      <bottom/>
      <diagonal/>
    </border>
    <border>
      <left/>
      <right style="medium">
        <color auto="1"/>
      </right>
      <top style="medium">
        <color auto="1"/>
      </top>
      <bottom style="medium">
        <color auto="1"/>
      </bottom>
      <diagonal/>
    </border>
    <border>
      <left/>
      <right style="medium">
        <color auto="1"/>
      </right>
      <top style="medium">
        <color auto="1"/>
      </top>
      <bottom style="dotted">
        <color indexed="64"/>
      </bottom>
      <diagonal/>
    </border>
    <border>
      <left/>
      <right style="medium">
        <color auto="1"/>
      </right>
      <top/>
      <bottom style="dotted">
        <color indexed="64"/>
      </bottom>
      <diagonal/>
    </border>
    <border>
      <left/>
      <right style="medium">
        <color auto="1"/>
      </right>
      <top style="dotted">
        <color indexed="64"/>
      </top>
      <bottom style="dotted">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dashed">
        <color auto="1"/>
      </top>
      <bottom style="dashed">
        <color auto="1"/>
      </bottom>
      <diagonal/>
    </border>
    <border>
      <left style="medium">
        <color indexed="64"/>
      </left>
      <right style="medium">
        <color indexed="64"/>
      </right>
      <top style="dashed">
        <color auto="1"/>
      </top>
      <bottom style="medium">
        <color auto="1"/>
      </bottom>
      <diagonal/>
    </border>
    <border>
      <left style="medium">
        <color indexed="64"/>
      </left>
      <right style="medium">
        <color indexed="64"/>
      </right>
      <top style="thin">
        <color indexed="64"/>
      </top>
      <bottom style="medium">
        <color indexed="64"/>
      </bottom>
      <diagonal/>
    </border>
    <border>
      <left/>
      <right style="thin">
        <color indexed="64"/>
      </right>
      <top/>
      <bottom style="medium">
        <color indexed="64"/>
      </bottom>
      <diagonal/>
    </border>
    <border>
      <left style="medium">
        <color indexed="64"/>
      </left>
      <right/>
      <top style="medium">
        <color indexed="64"/>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right style="medium">
        <color auto="1"/>
      </right>
      <top style="medium">
        <color auto="1"/>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right/>
      <top style="medium">
        <color indexed="64"/>
      </top>
      <bottom/>
      <diagonal/>
    </border>
    <border>
      <left style="medium">
        <color auto="1"/>
      </left>
      <right/>
      <top style="dotted">
        <color indexed="64"/>
      </top>
      <bottom style="medium">
        <color auto="1"/>
      </bottom>
      <diagonal/>
    </border>
    <border>
      <left/>
      <right/>
      <top style="dotted">
        <color indexed="64"/>
      </top>
      <bottom style="medium">
        <color indexed="64"/>
      </bottom>
      <diagonal/>
    </border>
    <border>
      <left style="thin">
        <color indexed="64"/>
      </left>
      <right style="medium">
        <color auto="1"/>
      </right>
      <top style="dotted">
        <color indexed="64"/>
      </top>
      <bottom style="medium">
        <color auto="1"/>
      </bottom>
      <diagonal/>
    </border>
    <border>
      <left/>
      <right style="thin">
        <color indexed="64"/>
      </right>
      <top style="dotted">
        <color indexed="64"/>
      </top>
      <bottom style="medium">
        <color indexed="64"/>
      </bottom>
      <diagonal/>
    </border>
    <border>
      <left style="medium">
        <color auto="1"/>
      </left>
      <right/>
      <top/>
      <bottom style="dotted">
        <color indexed="64"/>
      </bottom>
      <diagonal/>
    </border>
    <border>
      <left/>
      <right/>
      <top/>
      <bottom style="dotted">
        <color indexed="64"/>
      </bottom>
      <diagonal/>
    </border>
    <border>
      <left/>
      <right style="thin">
        <color auto="1"/>
      </right>
      <top/>
      <bottom style="dotted">
        <color indexed="64"/>
      </bottom>
      <diagonal/>
    </border>
    <border>
      <left style="thin">
        <color auto="1"/>
      </left>
      <right style="medium">
        <color auto="1"/>
      </right>
      <top/>
      <bottom style="dotted">
        <color indexed="64"/>
      </bottom>
      <diagonal/>
    </border>
    <border>
      <left style="medium">
        <color auto="1"/>
      </left>
      <right/>
      <top style="thin">
        <color indexed="64"/>
      </top>
      <bottom/>
      <diagonal/>
    </border>
    <border>
      <left style="dashed">
        <color indexed="64"/>
      </left>
      <right/>
      <top style="thin">
        <color indexed="64"/>
      </top>
      <bottom/>
      <diagonal/>
    </border>
  </borders>
  <cellStyleXfs count="1">
    <xf numFmtId="0" fontId="0" fillId="0" borderId="0"/>
  </cellStyleXfs>
  <cellXfs count="251">
    <xf numFmtId="0" fontId="0" fillId="0" borderId="0" xfId="0"/>
    <xf numFmtId="0" fontId="1" fillId="0" borderId="0" xfId="0" applyFont="1"/>
    <xf numFmtId="4" fontId="2" fillId="0" borderId="0" xfId="0" applyNumberFormat="1" applyFont="1" applyAlignment="1">
      <alignment vertical="top"/>
    </xf>
    <xf numFmtId="0" fontId="3" fillId="0" borderId="0" xfId="0" applyFont="1"/>
    <xf numFmtId="4" fontId="0" fillId="0" borderId="0" xfId="0" applyNumberFormat="1"/>
    <xf numFmtId="4" fontId="4" fillId="0" borderId="9" xfId="0" applyNumberFormat="1" applyFont="1" applyBorder="1" applyAlignment="1">
      <alignment horizontal="left" vertical="top" wrapText="1"/>
    </xf>
    <xf numFmtId="0" fontId="0" fillId="0" borderId="9" xfId="0" applyBorder="1"/>
    <xf numFmtId="0" fontId="0" fillId="0" borderId="16" xfId="0" applyBorder="1"/>
    <xf numFmtId="0" fontId="0" fillId="0" borderId="19" xfId="0" applyBorder="1"/>
    <xf numFmtId="0" fontId="7" fillId="0" borderId="0" xfId="0" applyFont="1" applyBorder="1" applyAlignment="1">
      <alignment vertical="center" wrapText="1"/>
    </xf>
    <xf numFmtId="0" fontId="9" fillId="0" borderId="0" xfId="0" applyFont="1" applyAlignment="1">
      <alignment horizontal="center" vertical="center" wrapText="1"/>
    </xf>
    <xf numFmtId="0" fontId="10" fillId="0" borderId="0" xfId="0" applyFont="1" applyAlignment="1">
      <alignment vertical="center"/>
    </xf>
    <xf numFmtId="0" fontId="0" fillId="3" borderId="28" xfId="0" applyFill="1" applyBorder="1"/>
    <xf numFmtId="0" fontId="0" fillId="3" borderId="29" xfId="0" applyFill="1" applyBorder="1"/>
    <xf numFmtId="0" fontId="0" fillId="0" borderId="31" xfId="0" applyBorder="1"/>
    <xf numFmtId="4" fontId="4" fillId="3" borderId="28" xfId="0" applyNumberFormat="1" applyFont="1" applyFill="1" applyBorder="1" applyAlignment="1">
      <alignment vertical="center" wrapText="1"/>
    </xf>
    <xf numFmtId="4" fontId="2" fillId="3" borderId="29" xfId="0" applyNumberFormat="1" applyFont="1" applyFill="1" applyBorder="1" applyAlignment="1">
      <alignment vertical="center" wrapText="1"/>
    </xf>
    <xf numFmtId="4" fontId="2" fillId="0" borderId="3" xfId="0" applyNumberFormat="1" applyFont="1" applyBorder="1" applyAlignment="1">
      <alignment horizontal="center" wrapText="1"/>
    </xf>
    <xf numFmtId="4" fontId="2" fillId="0" borderId="3" xfId="0" applyNumberFormat="1" applyFont="1" applyBorder="1" applyAlignment="1">
      <alignment vertical="top"/>
    </xf>
    <xf numFmtId="4" fontId="2" fillId="5" borderId="30" xfId="0" applyNumberFormat="1" applyFont="1" applyFill="1" applyBorder="1" applyAlignment="1"/>
    <xf numFmtId="4" fontId="2" fillId="5" borderId="27" xfId="0" applyNumberFormat="1" applyFont="1" applyFill="1" applyBorder="1" applyAlignment="1"/>
    <xf numFmtId="0" fontId="0" fillId="0" borderId="0" xfId="0" applyBorder="1"/>
    <xf numFmtId="3" fontId="2" fillId="0" borderId="3" xfId="0" applyNumberFormat="1" applyFont="1" applyFill="1" applyBorder="1" applyAlignment="1">
      <alignment horizontal="right" vertical="center"/>
    </xf>
    <xf numFmtId="3" fontId="2" fillId="0" borderId="3" xfId="0" applyNumberFormat="1" applyFont="1" applyFill="1" applyBorder="1" applyAlignment="1">
      <alignment vertical="top"/>
    </xf>
    <xf numFmtId="0" fontId="0" fillId="0" borderId="3" xfId="0" applyFill="1" applyBorder="1"/>
    <xf numFmtId="4" fontId="2" fillId="0" borderId="0" xfId="0" applyNumberFormat="1" applyFont="1" applyBorder="1" applyAlignment="1">
      <alignment vertical="top"/>
    </xf>
    <xf numFmtId="4" fontId="0" fillId="0" borderId="6" xfId="0" applyNumberFormat="1" applyFill="1" applyBorder="1"/>
    <xf numFmtId="4" fontId="0" fillId="0" borderId="3" xfId="0" applyNumberFormat="1" applyBorder="1"/>
    <xf numFmtId="3" fontId="2" fillId="0" borderId="3" xfId="0" applyNumberFormat="1" applyFont="1" applyFill="1" applyBorder="1" applyAlignment="1">
      <alignment vertical="center" wrapText="1"/>
    </xf>
    <xf numFmtId="3" fontId="2" fillId="0" borderId="4" xfId="0" applyNumberFormat="1" applyFont="1" applyFill="1" applyBorder="1" applyAlignment="1">
      <alignment vertical="top"/>
    </xf>
    <xf numFmtId="0" fontId="0" fillId="0" borderId="3" xfId="0" applyBorder="1"/>
    <xf numFmtId="0" fontId="10" fillId="0" borderId="0" xfId="0" applyFont="1" applyBorder="1" applyAlignment="1">
      <alignment vertical="center"/>
    </xf>
    <xf numFmtId="0" fontId="2" fillId="0" borderId="38" xfId="0" applyFont="1" applyBorder="1" applyAlignment="1">
      <alignment vertical="top"/>
    </xf>
    <xf numFmtId="0" fontId="2" fillId="0" borderId="39" xfId="0" applyFont="1" applyBorder="1" applyAlignment="1"/>
    <xf numFmtId="164" fontId="2" fillId="0" borderId="40" xfId="0" applyNumberFormat="1" applyFont="1" applyFill="1" applyBorder="1" applyAlignment="1">
      <alignment vertical="top"/>
    </xf>
    <xf numFmtId="164" fontId="2" fillId="0" borderId="38" xfId="0" applyNumberFormat="1" applyFont="1" applyFill="1" applyBorder="1" applyAlignment="1">
      <alignment vertical="top"/>
    </xf>
    <xf numFmtId="0" fontId="2" fillId="0" borderId="33" xfId="0" applyFont="1" applyBorder="1" applyAlignment="1">
      <alignment vertical="top"/>
    </xf>
    <xf numFmtId="0" fontId="0" fillId="0" borderId="32" xfId="0" applyBorder="1"/>
    <xf numFmtId="0" fontId="2" fillId="0" borderId="44" xfId="0" applyFont="1" applyBorder="1" applyAlignment="1"/>
    <xf numFmtId="0" fontId="8" fillId="3" borderId="45" xfId="0" applyFont="1" applyFill="1" applyBorder="1" applyAlignment="1">
      <alignment horizontal="center" vertical="top" wrapText="1"/>
    </xf>
    <xf numFmtId="0" fontId="5" fillId="0" borderId="46" xfId="0" applyFont="1" applyBorder="1" applyAlignment="1">
      <alignment horizontal="left" vertical="top" wrapText="1"/>
    </xf>
    <xf numFmtId="0" fontId="5" fillId="0" borderId="35" xfId="0" applyFont="1" applyBorder="1" applyAlignment="1">
      <alignment horizontal="left" vertical="top" wrapText="1"/>
    </xf>
    <xf numFmtId="0" fontId="8" fillId="3" borderId="27" xfId="0" applyFont="1" applyFill="1" applyBorder="1" applyAlignment="1">
      <alignment horizontal="center" vertical="top" wrapText="1"/>
    </xf>
    <xf numFmtId="0" fontId="5" fillId="0" borderId="47" xfId="0" applyFont="1" applyBorder="1" applyAlignment="1">
      <alignment horizontal="left" vertical="top" wrapText="1"/>
    </xf>
    <xf numFmtId="0" fontId="5" fillId="0" borderId="48" xfId="0" applyFont="1" applyBorder="1" applyAlignment="1">
      <alignment horizontal="left" vertical="top" wrapText="1"/>
    </xf>
    <xf numFmtId="0" fontId="8" fillId="3" borderId="27" xfId="0" applyFont="1" applyFill="1" applyBorder="1" applyAlignment="1">
      <alignment horizontal="center" vertical="center" wrapText="1"/>
    </xf>
    <xf numFmtId="0" fontId="5" fillId="0" borderId="33" xfId="0" applyFont="1" applyBorder="1" applyAlignment="1">
      <alignment horizontal="left" vertical="top" wrapText="1"/>
    </xf>
    <xf numFmtId="0" fontId="11" fillId="0" borderId="50" xfId="0" applyFont="1" applyBorder="1" applyAlignment="1">
      <alignment horizontal="left" vertical="top" wrapText="1"/>
    </xf>
    <xf numFmtId="0" fontId="0" fillId="0" borderId="36" xfId="0" applyBorder="1"/>
    <xf numFmtId="0" fontId="1" fillId="0" borderId="3" xfId="0" applyFont="1" applyBorder="1"/>
    <xf numFmtId="0" fontId="9" fillId="0" borderId="0" xfId="0" applyFont="1" applyFill="1" applyBorder="1" applyAlignment="1">
      <alignment horizontal="center" vertical="center" wrapText="1"/>
    </xf>
    <xf numFmtId="4" fontId="0" fillId="0" borderId="0" xfId="0" applyNumberFormat="1" applyFill="1" applyBorder="1"/>
    <xf numFmtId="0" fontId="9" fillId="0" borderId="0" xfId="0" applyFont="1" applyFill="1" applyBorder="1" applyAlignment="1">
      <alignment vertical="center" wrapText="1"/>
    </xf>
    <xf numFmtId="4" fontId="0" fillId="0" borderId="26" xfId="0" applyNumberFormat="1" applyFill="1" applyBorder="1"/>
    <xf numFmtId="4" fontId="0" fillId="3" borderId="56" xfId="0" applyNumberFormat="1" applyFill="1" applyBorder="1"/>
    <xf numFmtId="0" fontId="0" fillId="3" borderId="56" xfId="0" applyFill="1" applyBorder="1"/>
    <xf numFmtId="0" fontId="12" fillId="0" borderId="37" xfId="0" applyFont="1" applyBorder="1"/>
    <xf numFmtId="4" fontId="2" fillId="5" borderId="19" xfId="0" applyNumberFormat="1" applyFont="1" applyFill="1" applyBorder="1" applyAlignment="1">
      <alignment vertical="top"/>
    </xf>
    <xf numFmtId="0" fontId="13" fillId="0" borderId="0" xfId="0" applyFont="1"/>
    <xf numFmtId="0" fontId="15" fillId="0" borderId="0" xfId="0" applyFont="1" applyAlignment="1">
      <alignment horizontal="right"/>
    </xf>
    <xf numFmtId="0" fontId="13" fillId="0" borderId="0" xfId="0" applyFont="1" applyAlignment="1">
      <alignment wrapText="1"/>
    </xf>
    <xf numFmtId="0" fontId="0" fillId="0" borderId="52" xfId="0" applyBorder="1"/>
    <xf numFmtId="0" fontId="0" fillId="0" borderId="60" xfId="0" applyBorder="1"/>
    <xf numFmtId="0" fontId="0" fillId="0" borderId="53" xfId="0" applyBorder="1"/>
    <xf numFmtId="0" fontId="13" fillId="0" borderId="0" xfId="0" applyFont="1" applyAlignment="1">
      <alignment horizontal="right"/>
    </xf>
    <xf numFmtId="164" fontId="0" fillId="0" borderId="23" xfId="0" applyNumberFormat="1" applyBorder="1"/>
    <xf numFmtId="0" fontId="0" fillId="0" borderId="61" xfId="0" applyBorder="1" applyAlignment="1">
      <alignment horizontal="right"/>
    </xf>
    <xf numFmtId="0" fontId="0" fillId="2" borderId="58" xfId="0" applyFont="1" applyFill="1" applyBorder="1"/>
    <xf numFmtId="0" fontId="0" fillId="2" borderId="59" xfId="0" applyFont="1" applyFill="1" applyBorder="1"/>
    <xf numFmtId="0" fontId="0" fillId="0" borderId="0" xfId="0" applyBorder="1" applyAlignment="1">
      <alignment horizontal="right"/>
    </xf>
    <xf numFmtId="0" fontId="0" fillId="0" borderId="23" xfId="0" applyBorder="1"/>
    <xf numFmtId="0" fontId="0" fillId="0" borderId="23" xfId="0" applyBorder="1" applyAlignment="1">
      <alignment horizontal="center"/>
    </xf>
    <xf numFmtId="0" fontId="16" fillId="5" borderId="60" xfId="0" applyFont="1" applyFill="1" applyBorder="1" applyAlignment="1">
      <alignment vertical="center"/>
    </xf>
    <xf numFmtId="0" fontId="16" fillId="5" borderId="61" xfId="0" applyFont="1" applyFill="1" applyBorder="1" applyAlignment="1">
      <alignment vertical="center"/>
    </xf>
    <xf numFmtId="0" fontId="16" fillId="5" borderId="52" xfId="0" applyFont="1" applyFill="1" applyBorder="1" applyAlignment="1">
      <alignment vertical="center"/>
    </xf>
    <xf numFmtId="0" fontId="16" fillId="5" borderId="59" xfId="0" applyFont="1" applyFill="1" applyBorder="1" applyAlignment="1">
      <alignment vertical="center"/>
    </xf>
    <xf numFmtId="0" fontId="16" fillId="5" borderId="53" xfId="0" applyFont="1" applyFill="1" applyBorder="1" applyAlignment="1">
      <alignment vertical="center"/>
    </xf>
    <xf numFmtId="0" fontId="16" fillId="5" borderId="62" xfId="0" applyFont="1" applyFill="1" applyBorder="1" applyAlignment="1">
      <alignment vertical="center"/>
    </xf>
    <xf numFmtId="164" fontId="0" fillId="0" borderId="66" xfId="0" applyNumberFormat="1" applyBorder="1"/>
    <xf numFmtId="0" fontId="0" fillId="0" borderId="0" xfId="0" applyBorder="1" applyAlignment="1">
      <alignment horizontal="left" vertical="top" wrapText="1"/>
    </xf>
    <xf numFmtId="0" fontId="0" fillId="0" borderId="68" xfId="0" applyBorder="1"/>
    <xf numFmtId="0" fontId="13" fillId="0" borderId="0" xfId="0" applyFont="1" applyAlignment="1">
      <alignment horizontal="left"/>
    </xf>
    <xf numFmtId="0" fontId="0" fillId="0" borderId="23" xfId="0" applyBorder="1" applyAlignment="1">
      <alignment horizontal="center" wrapText="1"/>
    </xf>
    <xf numFmtId="0" fontId="13" fillId="0" borderId="0" xfId="0" applyFont="1" applyAlignment="1">
      <alignment vertical="top"/>
    </xf>
    <xf numFmtId="0" fontId="13" fillId="0" borderId="0" xfId="0" applyFont="1" applyAlignment="1">
      <alignment horizontal="left" vertical="top"/>
    </xf>
    <xf numFmtId="4" fontId="2" fillId="5" borderId="2" xfId="0" applyNumberFormat="1" applyFont="1" applyFill="1" applyBorder="1" applyAlignment="1">
      <alignment vertical="center"/>
    </xf>
    <xf numFmtId="4" fontId="2" fillId="5" borderId="33" xfId="0" applyNumberFormat="1" applyFont="1" applyFill="1" applyBorder="1" applyAlignment="1">
      <alignment vertical="center"/>
    </xf>
    <xf numFmtId="4" fontId="2" fillId="5" borderId="7" xfId="0" applyNumberFormat="1" applyFont="1" applyFill="1" applyBorder="1" applyAlignment="1">
      <alignment vertical="top"/>
    </xf>
    <xf numFmtId="0" fontId="1" fillId="2" borderId="51" xfId="0" applyFont="1" applyFill="1" applyBorder="1" applyAlignment="1">
      <alignment horizontal="left"/>
    </xf>
    <xf numFmtId="0" fontId="20" fillId="0" borderId="0" xfId="0" applyFont="1"/>
    <xf numFmtId="0" fontId="1" fillId="0" borderId="0" xfId="0" applyFont="1" applyBorder="1"/>
    <xf numFmtId="0" fontId="19" fillId="0" borderId="0" xfId="0" applyFont="1" applyBorder="1" applyAlignment="1">
      <alignment horizontal="center" vertical="top" wrapText="1"/>
    </xf>
    <xf numFmtId="0" fontId="1" fillId="2" borderId="37" xfId="0" applyFont="1" applyFill="1" applyBorder="1" applyAlignment="1">
      <alignment horizontal="left"/>
    </xf>
    <xf numFmtId="164" fontId="2" fillId="2" borderId="41" xfId="0" applyNumberFormat="1" applyFont="1" applyFill="1" applyBorder="1" applyAlignment="1">
      <alignment vertical="top"/>
    </xf>
    <xf numFmtId="164" fontId="2" fillId="2" borderId="39" xfId="0" applyNumberFormat="1" applyFont="1" applyFill="1" applyBorder="1" applyAlignment="1">
      <alignment vertical="top"/>
    </xf>
    <xf numFmtId="164" fontId="2" fillId="2" borderId="24" xfId="0" applyNumberFormat="1" applyFont="1" applyFill="1" applyBorder="1" applyAlignment="1">
      <alignment horizontal="right" vertical="top" wrapText="1"/>
    </xf>
    <xf numFmtId="164" fontId="2" fillId="2" borderId="38" xfId="0" applyNumberFormat="1" applyFont="1" applyFill="1" applyBorder="1" applyAlignment="1">
      <alignment vertical="top"/>
    </xf>
    <xf numFmtId="164" fontId="2" fillId="2" borderId="42" xfId="0" applyNumberFormat="1" applyFont="1" applyFill="1" applyBorder="1" applyAlignment="1">
      <alignment vertical="top"/>
    </xf>
    <xf numFmtId="164" fontId="2" fillId="2" borderId="43" xfId="0" applyNumberFormat="1" applyFont="1" applyFill="1" applyBorder="1" applyAlignment="1">
      <alignment vertical="top"/>
    </xf>
    <xf numFmtId="164" fontId="0" fillId="2" borderId="63" xfId="0" applyNumberFormat="1" applyFill="1" applyBorder="1"/>
    <xf numFmtId="164" fontId="0" fillId="2" borderId="64" xfId="0" applyNumberFormat="1" applyFill="1" applyBorder="1"/>
    <xf numFmtId="164" fontId="0" fillId="2" borderId="65" xfId="0" applyNumberFormat="1" applyFill="1" applyBorder="1"/>
    <xf numFmtId="164" fontId="0" fillId="2" borderId="66" xfId="0" applyNumberFormat="1" applyFill="1" applyBorder="1"/>
    <xf numFmtId="164" fontId="0" fillId="2" borderId="67" xfId="0" applyNumberFormat="1" applyFill="1" applyBorder="1"/>
    <xf numFmtId="164" fontId="0" fillId="2" borderId="68" xfId="0" applyNumberFormat="1" applyFill="1" applyBorder="1"/>
    <xf numFmtId="164" fontId="2" fillId="2" borderId="33" xfId="0" applyNumberFormat="1" applyFont="1" applyFill="1" applyBorder="1" applyAlignment="1">
      <alignment vertical="top"/>
    </xf>
    <xf numFmtId="164" fontId="2" fillId="5" borderId="37" xfId="0" applyNumberFormat="1" applyFont="1" applyFill="1" applyBorder="1" applyAlignment="1">
      <alignment vertical="top"/>
    </xf>
    <xf numFmtId="0" fontId="8" fillId="3" borderId="28" xfId="0" applyFont="1" applyFill="1" applyBorder="1" applyAlignment="1">
      <alignment horizontal="center" vertical="top" wrapText="1"/>
    </xf>
    <xf numFmtId="164" fontId="13" fillId="0" borderId="2" xfId="0" applyNumberFormat="1" applyFont="1" applyFill="1" applyBorder="1" applyAlignment="1">
      <alignment vertical="center"/>
    </xf>
    <xf numFmtId="0" fontId="0" fillId="0" borderId="69" xfId="0" applyBorder="1"/>
    <xf numFmtId="4" fontId="4" fillId="3" borderId="0" xfId="0" applyNumberFormat="1" applyFont="1" applyFill="1" applyBorder="1" applyAlignment="1">
      <alignment horizontal="left" vertical="center" wrapText="1"/>
    </xf>
    <xf numFmtId="4" fontId="2" fillId="3" borderId="29" xfId="0" applyNumberFormat="1" applyFont="1" applyFill="1" applyBorder="1" applyAlignment="1">
      <alignment horizontal="right" vertical="center"/>
    </xf>
    <xf numFmtId="4" fontId="2" fillId="5" borderId="72" xfId="0" applyNumberFormat="1" applyFont="1" applyFill="1" applyBorder="1" applyAlignment="1">
      <alignment horizontal="right" vertical="center"/>
    </xf>
    <xf numFmtId="4" fontId="2" fillId="5" borderId="77" xfId="0" applyNumberFormat="1" applyFont="1" applyFill="1" applyBorder="1" applyAlignment="1">
      <alignment horizontal="right" vertical="center"/>
    </xf>
    <xf numFmtId="4" fontId="2" fillId="5" borderId="34" xfId="0" applyNumberFormat="1" applyFont="1" applyFill="1" applyBorder="1" applyAlignment="1">
      <alignment horizontal="left" vertical="center"/>
    </xf>
    <xf numFmtId="3" fontId="2" fillId="0" borderId="44" xfId="0" applyNumberFormat="1" applyFont="1" applyFill="1" applyBorder="1" applyAlignment="1">
      <alignment horizontal="left" vertical="center"/>
    </xf>
    <xf numFmtId="0" fontId="5" fillId="0" borderId="49" xfId="0" applyFont="1" applyBorder="1" applyAlignment="1">
      <alignment vertical="center" wrapText="1"/>
    </xf>
    <xf numFmtId="4" fontId="4" fillId="3" borderId="6" xfId="0" applyNumberFormat="1" applyFont="1" applyFill="1" applyBorder="1" applyAlignment="1">
      <alignment horizontal="left" vertical="center" wrapText="1"/>
    </xf>
    <xf numFmtId="4" fontId="4" fillId="3" borderId="69" xfId="0" applyNumberFormat="1" applyFont="1" applyFill="1" applyBorder="1" applyAlignment="1">
      <alignment horizontal="left" vertical="center" wrapText="1"/>
    </xf>
    <xf numFmtId="3" fontId="2" fillId="0" borderId="1" xfId="0" applyNumberFormat="1" applyFont="1" applyFill="1" applyBorder="1" applyAlignment="1">
      <alignment vertical="center" wrapText="1"/>
    </xf>
    <xf numFmtId="4" fontId="2" fillId="5" borderId="8" xfId="0" applyNumberFormat="1" applyFont="1" applyFill="1" applyBorder="1" applyAlignment="1">
      <alignment vertical="center"/>
    </xf>
    <xf numFmtId="0" fontId="0" fillId="0" borderId="25" xfId="0" applyBorder="1"/>
    <xf numFmtId="0" fontId="13" fillId="0" borderId="0" xfId="0" applyFont="1" applyAlignment="1">
      <alignment horizontal="center" wrapText="1"/>
    </xf>
    <xf numFmtId="164" fontId="0" fillId="2" borderId="23" xfId="0" applyNumberFormat="1" applyFill="1" applyBorder="1" applyAlignment="1">
      <alignment horizontal="right"/>
    </xf>
    <xf numFmtId="10" fontId="0" fillId="2" borderId="23" xfId="0" applyNumberFormat="1" applyFill="1" applyBorder="1" applyAlignment="1">
      <alignment horizontal="right"/>
    </xf>
    <xf numFmtId="4" fontId="2" fillId="0" borderId="7" xfId="0" applyNumberFormat="1" applyFont="1" applyBorder="1"/>
    <xf numFmtId="0" fontId="22" fillId="0" borderId="0" xfId="0" applyFont="1" applyAlignment="1">
      <alignment horizontal="right" vertical="top" wrapText="1"/>
    </xf>
    <xf numFmtId="4" fontId="0" fillId="0" borderId="23" xfId="0" applyNumberFormat="1" applyBorder="1"/>
    <xf numFmtId="4" fontId="0" fillId="2" borderId="59" xfId="0" applyNumberFormat="1" applyFont="1" applyFill="1" applyBorder="1"/>
    <xf numFmtId="3" fontId="0" fillId="2" borderId="59" xfId="0" applyNumberFormat="1" applyFont="1" applyFill="1" applyBorder="1"/>
    <xf numFmtId="3" fontId="0" fillId="0" borderId="23" xfId="0" applyNumberFormat="1" applyBorder="1"/>
    <xf numFmtId="0" fontId="23" fillId="0" borderId="0" xfId="0" applyFont="1"/>
    <xf numFmtId="0" fontId="0" fillId="0" borderId="0" xfId="0" applyFont="1"/>
    <xf numFmtId="0" fontId="24" fillId="0" borderId="0" xfId="0" applyFont="1"/>
    <xf numFmtId="4" fontId="4" fillId="0" borderId="70" xfId="0" applyNumberFormat="1" applyFont="1" applyBorder="1" applyAlignment="1">
      <alignment horizontal="left" vertical="center" wrapText="1"/>
    </xf>
    <xf numFmtId="4" fontId="4" fillId="0" borderId="71" xfId="0" applyNumberFormat="1" applyFont="1" applyBorder="1" applyAlignment="1">
      <alignment horizontal="left" vertical="center" wrapText="1"/>
    </xf>
    <xf numFmtId="4" fontId="4" fillId="0" borderId="73" xfId="0" applyNumberFormat="1" applyFont="1" applyBorder="1" applyAlignment="1">
      <alignment horizontal="left" vertical="center" wrapText="1"/>
    </xf>
    <xf numFmtId="0" fontId="5" fillId="0" borderId="35" xfId="0" applyFont="1" applyBorder="1" applyAlignment="1">
      <alignment vertical="center" wrapText="1"/>
    </xf>
    <xf numFmtId="0" fontId="5" fillId="0" borderId="32" xfId="0" applyFont="1" applyBorder="1" applyAlignment="1">
      <alignment vertical="center" wrapText="1"/>
    </xf>
    <xf numFmtId="164" fontId="2" fillId="2" borderId="44" xfId="0" applyNumberFormat="1" applyFont="1" applyFill="1" applyBorder="1" applyAlignment="1">
      <alignment horizontal="right" vertical="top"/>
    </xf>
    <xf numFmtId="164" fontId="2" fillId="2" borderId="32" xfId="0" applyNumberFormat="1" applyFont="1" applyFill="1" applyBorder="1" applyAlignment="1">
      <alignment horizontal="right" vertical="top"/>
    </xf>
    <xf numFmtId="4" fontId="4" fillId="0" borderId="78" xfId="0" applyNumberFormat="1" applyFont="1" applyBorder="1" applyAlignment="1">
      <alignment horizontal="left" vertical="center" wrapText="1"/>
    </xf>
    <xf numFmtId="4" fontId="4" fillId="0" borderId="25" xfId="0" applyNumberFormat="1" applyFont="1" applyBorder="1" applyAlignment="1">
      <alignment horizontal="left" vertical="center" wrapText="1"/>
    </xf>
    <xf numFmtId="4" fontId="4" fillId="0" borderId="59" xfId="0" applyNumberFormat="1" applyFont="1" applyBorder="1" applyAlignment="1">
      <alignment horizontal="left" vertical="center" wrapText="1"/>
    </xf>
    <xf numFmtId="4" fontId="4" fillId="0" borderId="74" xfId="0" applyNumberFormat="1" applyFont="1" applyBorder="1" applyAlignment="1">
      <alignment horizontal="left" vertical="center" wrapText="1"/>
    </xf>
    <xf numFmtId="4" fontId="4" fillId="0" borderId="75" xfId="0" applyNumberFormat="1" applyFont="1" applyBorder="1" applyAlignment="1">
      <alignment horizontal="left" vertical="center" wrapText="1"/>
    </xf>
    <xf numFmtId="4" fontId="4" fillId="0" borderId="76" xfId="0" applyNumberFormat="1" applyFont="1" applyBorder="1" applyAlignment="1">
      <alignment horizontal="left" vertical="center" wrapText="1"/>
    </xf>
    <xf numFmtId="4" fontId="2" fillId="5" borderId="35" xfId="0" applyNumberFormat="1" applyFont="1" applyFill="1" applyBorder="1" applyAlignment="1">
      <alignment horizontal="center" vertical="center" wrapText="1"/>
    </xf>
    <xf numFmtId="4" fontId="2" fillId="5" borderId="32" xfId="0" applyNumberFormat="1" applyFont="1" applyFill="1" applyBorder="1" applyAlignment="1">
      <alignment horizontal="center" vertical="center" wrapText="1"/>
    </xf>
    <xf numFmtId="4" fontId="2" fillId="5" borderId="33" xfId="0" applyNumberFormat="1" applyFont="1" applyFill="1" applyBorder="1" applyAlignment="1">
      <alignment horizontal="center" vertical="center" wrapText="1"/>
    </xf>
    <xf numFmtId="4" fontId="2" fillId="5" borderId="18" xfId="0" applyNumberFormat="1" applyFont="1" applyFill="1" applyBorder="1" applyAlignment="1">
      <alignment horizontal="right" vertical="center"/>
    </xf>
    <xf numFmtId="4" fontId="2" fillId="5" borderId="2" xfId="0" applyNumberFormat="1" applyFont="1" applyFill="1" applyBorder="1" applyAlignment="1">
      <alignment horizontal="right" vertical="center"/>
    </xf>
    <xf numFmtId="4" fontId="4" fillId="0" borderId="3" xfId="0" applyNumberFormat="1" applyFont="1" applyBorder="1" applyAlignment="1">
      <alignment horizontal="left" vertical="center" wrapText="1"/>
    </xf>
    <xf numFmtId="4" fontId="4" fillId="0" borderId="0" xfId="0" applyNumberFormat="1" applyFont="1" applyBorder="1" applyAlignment="1">
      <alignment horizontal="left" vertical="center" wrapText="1"/>
    </xf>
    <xf numFmtId="4" fontId="4" fillId="0" borderId="4" xfId="0" applyNumberFormat="1" applyFont="1" applyBorder="1" applyAlignment="1">
      <alignment horizontal="left" vertical="center" wrapText="1"/>
    </xf>
    <xf numFmtId="4" fontId="4" fillId="0" borderId="5" xfId="0" applyNumberFormat="1" applyFont="1" applyBorder="1" applyAlignment="1">
      <alignment horizontal="left" vertical="center" wrapText="1"/>
    </xf>
    <xf numFmtId="0" fontId="19" fillId="0" borderId="6" xfId="0" applyFont="1" applyBorder="1" applyAlignment="1">
      <alignment horizontal="center" vertical="center" wrapText="1"/>
    </xf>
    <xf numFmtId="0" fontId="19" fillId="0" borderId="69" xfId="0" applyFont="1" applyBorder="1" applyAlignment="1">
      <alignment horizontal="center" vertical="center" wrapText="1"/>
    </xf>
    <xf numFmtId="0" fontId="19" fillId="0" borderId="39" xfId="0" applyFont="1" applyBorder="1" applyAlignment="1">
      <alignment horizontal="center" vertical="center" wrapText="1"/>
    </xf>
    <xf numFmtId="0" fontId="19" fillId="0" borderId="3" xfId="0" applyFont="1" applyBorder="1" applyAlignment="1">
      <alignment horizontal="center" vertical="center" wrapText="1"/>
    </xf>
    <xf numFmtId="0" fontId="19" fillId="0" borderId="0" xfId="0" applyFont="1" applyBorder="1" applyAlignment="1">
      <alignment horizontal="center" vertical="center" wrapText="1"/>
    </xf>
    <xf numFmtId="0" fontId="19" fillId="0" borderId="36" xfId="0" applyFont="1" applyBorder="1" applyAlignment="1">
      <alignment horizontal="center" vertical="center" wrapText="1"/>
    </xf>
    <xf numFmtId="0" fontId="19" fillId="0" borderId="4"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38" xfId="0" applyFont="1" applyBorder="1" applyAlignment="1">
      <alignment horizontal="center" vertical="center" wrapText="1"/>
    </xf>
    <xf numFmtId="0" fontId="9" fillId="4" borderId="54" xfId="0" applyFont="1" applyFill="1" applyBorder="1" applyAlignment="1">
      <alignment horizontal="center" vertical="center" wrapText="1"/>
    </xf>
    <xf numFmtId="0" fontId="9" fillId="4" borderId="55" xfId="0" applyFont="1" applyFill="1" applyBorder="1" applyAlignment="1">
      <alignment horizontal="center" vertical="center" wrapText="1"/>
    </xf>
    <xf numFmtId="0" fontId="9" fillId="4" borderId="44" xfId="0" applyFont="1" applyFill="1" applyBorder="1" applyAlignment="1">
      <alignment horizontal="center" vertical="center" wrapText="1"/>
    </xf>
    <xf numFmtId="0" fontId="9" fillId="4" borderId="45" xfId="0" applyFont="1" applyFill="1" applyBorder="1" applyAlignment="1">
      <alignment horizontal="center" vertical="center" wrapText="1"/>
    </xf>
    <xf numFmtId="4" fontId="4" fillId="0" borderId="16" xfId="0" applyNumberFormat="1" applyFont="1" applyBorder="1" applyAlignment="1">
      <alignment horizontal="left" vertical="top" wrapText="1"/>
    </xf>
    <xf numFmtId="4" fontId="4" fillId="0" borderId="17" xfId="0" applyNumberFormat="1" applyFont="1" applyBorder="1" applyAlignment="1">
      <alignment horizontal="left" vertical="top" wrapText="1"/>
    </xf>
    <xf numFmtId="4" fontId="2" fillId="5" borderId="34" xfId="0" applyNumberFormat="1" applyFont="1" applyFill="1" applyBorder="1" applyAlignment="1">
      <alignment horizontal="center" vertical="center" wrapText="1"/>
    </xf>
    <xf numFmtId="4" fontId="2" fillId="5" borderId="1" xfId="0" applyNumberFormat="1" applyFont="1" applyFill="1" applyBorder="1" applyAlignment="1">
      <alignment horizontal="center" vertical="center" wrapText="1"/>
    </xf>
    <xf numFmtId="4" fontId="2" fillId="5" borderId="2" xfId="0" applyNumberFormat="1" applyFont="1" applyFill="1" applyBorder="1" applyAlignment="1">
      <alignment horizontal="center" vertical="center" wrapText="1"/>
    </xf>
    <xf numFmtId="0" fontId="9" fillId="4" borderId="52" xfId="0" applyFont="1" applyFill="1" applyBorder="1" applyAlignment="1">
      <alignment horizontal="center" vertical="center" wrapText="1"/>
    </xf>
    <xf numFmtId="0" fontId="9" fillId="4" borderId="25" xfId="0" applyFont="1" applyFill="1" applyBorder="1" applyAlignment="1">
      <alignment horizontal="center" vertical="center" wrapText="1"/>
    </xf>
    <xf numFmtId="0" fontId="9" fillId="4" borderId="53" xfId="0" applyFont="1" applyFill="1" applyBorder="1" applyAlignment="1">
      <alignment horizontal="center" vertical="center" wrapText="1"/>
    </xf>
    <xf numFmtId="0" fontId="9" fillId="4" borderId="26" xfId="0" applyFont="1" applyFill="1" applyBorder="1" applyAlignment="1">
      <alignment horizontal="center" vertical="center" wrapText="1"/>
    </xf>
    <xf numFmtId="4" fontId="4" fillId="0" borderId="9" xfId="0" applyNumberFormat="1" applyFont="1" applyBorder="1" applyAlignment="1">
      <alignment horizontal="left" vertical="top" wrapText="1"/>
    </xf>
    <xf numFmtId="4" fontId="4" fillId="0" borderId="11" xfId="0" applyNumberFormat="1" applyFont="1" applyBorder="1" applyAlignment="1">
      <alignment horizontal="left" vertical="top" wrapText="1"/>
    </xf>
    <xf numFmtId="4" fontId="2" fillId="5" borderId="34" xfId="0" applyNumberFormat="1" applyFont="1" applyFill="1" applyBorder="1" applyAlignment="1">
      <alignment horizontal="center" vertical="center"/>
    </xf>
    <xf numFmtId="4" fontId="2" fillId="5" borderId="1" xfId="0" applyNumberFormat="1" applyFont="1" applyFill="1" applyBorder="1" applyAlignment="1">
      <alignment horizontal="center" vertical="center"/>
    </xf>
    <xf numFmtId="4" fontId="2" fillId="5" borderId="2" xfId="0" applyNumberFormat="1" applyFont="1" applyFill="1" applyBorder="1" applyAlignment="1">
      <alignment horizontal="center" vertical="center"/>
    </xf>
    <xf numFmtId="4" fontId="4" fillId="0" borderId="9" xfId="0" applyNumberFormat="1" applyFont="1" applyBorder="1" applyAlignment="1">
      <alignment horizontal="left" vertical="center" wrapText="1"/>
    </xf>
    <xf numFmtId="4" fontId="4" fillId="0" borderId="10" xfId="0" applyNumberFormat="1" applyFont="1" applyBorder="1" applyAlignment="1">
      <alignment horizontal="left" vertical="center" wrapText="1"/>
    </xf>
    <xf numFmtId="4" fontId="2" fillId="5" borderId="20" xfId="0" applyNumberFormat="1" applyFont="1" applyFill="1" applyBorder="1" applyAlignment="1">
      <alignment horizontal="right" vertical="center"/>
    </xf>
    <xf numFmtId="4" fontId="2" fillId="5" borderId="21" xfId="0" applyNumberFormat="1" applyFont="1" applyFill="1" applyBorder="1" applyAlignment="1">
      <alignment horizontal="right" vertical="center"/>
    </xf>
    <xf numFmtId="4" fontId="2" fillId="5" borderId="22" xfId="0" applyNumberFormat="1" applyFont="1" applyFill="1" applyBorder="1" applyAlignment="1">
      <alignment horizontal="right" vertical="center"/>
    </xf>
    <xf numFmtId="4" fontId="4" fillId="0" borderId="12" xfId="0" applyNumberFormat="1" applyFont="1" applyBorder="1" applyAlignment="1">
      <alignment horizontal="left" vertical="center" wrapText="1"/>
    </xf>
    <xf numFmtId="4" fontId="4" fillId="0" borderId="13" xfId="0" applyNumberFormat="1" applyFont="1" applyBorder="1" applyAlignment="1">
      <alignment horizontal="left" vertical="center" wrapText="1"/>
    </xf>
    <xf numFmtId="4" fontId="4" fillId="0" borderId="15" xfId="0" applyNumberFormat="1" applyFont="1" applyBorder="1" applyAlignment="1">
      <alignment horizontal="left" vertical="center" wrapText="1"/>
    </xf>
    <xf numFmtId="4" fontId="4" fillId="0" borderId="14" xfId="0" applyNumberFormat="1" applyFont="1" applyBorder="1" applyAlignment="1">
      <alignment horizontal="left" vertical="center" wrapText="1"/>
    </xf>
    <xf numFmtId="0" fontId="0" fillId="0" borderId="57" xfId="0" applyBorder="1" applyAlignment="1">
      <alignment horizontal="left" vertical="top" wrapText="1"/>
    </xf>
    <xf numFmtId="0" fontId="0" fillId="0" borderId="58" xfId="0" applyBorder="1" applyAlignment="1">
      <alignment horizontal="left" vertical="top" wrapText="1"/>
    </xf>
    <xf numFmtId="0" fontId="0" fillId="0" borderId="57" xfId="0" applyBorder="1" applyAlignment="1">
      <alignment horizontal="left"/>
    </xf>
    <xf numFmtId="0" fontId="0" fillId="0" borderId="58" xfId="0" applyBorder="1" applyAlignment="1">
      <alignment horizontal="left"/>
    </xf>
    <xf numFmtId="0" fontId="16" fillId="5" borderId="52" xfId="0" applyFont="1" applyFill="1" applyBorder="1" applyAlignment="1">
      <alignment horizontal="left" vertical="center" wrapText="1"/>
    </xf>
    <xf numFmtId="0" fontId="16" fillId="5" borderId="59" xfId="0" applyFont="1" applyFill="1" applyBorder="1" applyAlignment="1">
      <alignment horizontal="left" vertical="center" wrapText="1"/>
    </xf>
    <xf numFmtId="0" fontId="16" fillId="5" borderId="60" xfId="0" applyFont="1" applyFill="1" applyBorder="1" applyAlignment="1">
      <alignment horizontal="left" vertical="center" wrapText="1"/>
    </xf>
    <xf numFmtId="0" fontId="16" fillId="5" borderId="61" xfId="0" applyFont="1" applyFill="1" applyBorder="1" applyAlignment="1">
      <alignment horizontal="left" vertical="center" wrapText="1"/>
    </xf>
    <xf numFmtId="0" fontId="16" fillId="5" borderId="53" xfId="0" applyFont="1" applyFill="1" applyBorder="1" applyAlignment="1">
      <alignment horizontal="left" vertical="center" wrapText="1"/>
    </xf>
    <xf numFmtId="0" fontId="16" fillId="5" borderId="62" xfId="0" applyFont="1" applyFill="1" applyBorder="1" applyAlignment="1">
      <alignment horizontal="left" vertical="center" wrapText="1"/>
    </xf>
    <xf numFmtId="0" fontId="0" fillId="2" borderId="57" xfId="0" applyFont="1" applyFill="1" applyBorder="1" applyAlignment="1">
      <alignment horizontal="left" vertical="top" wrapText="1"/>
    </xf>
    <xf numFmtId="0" fontId="0" fillId="2" borderId="58" xfId="0" applyFont="1" applyFill="1" applyBorder="1" applyAlignment="1">
      <alignment horizontal="left" vertical="top" wrapText="1"/>
    </xf>
    <xf numFmtId="0" fontId="0" fillId="2" borderId="57" xfId="0" applyFill="1" applyBorder="1" applyAlignment="1">
      <alignment horizontal="left" vertical="top" wrapText="1"/>
    </xf>
    <xf numFmtId="0" fontId="0" fillId="2" borderId="58" xfId="0" applyFill="1" applyBorder="1" applyAlignment="1">
      <alignment horizontal="left" vertical="top" wrapText="1"/>
    </xf>
    <xf numFmtId="0" fontId="0" fillId="0" borderId="52" xfId="0" applyBorder="1" applyAlignment="1">
      <alignment horizontal="left" vertical="top" wrapText="1"/>
    </xf>
    <xf numFmtId="0" fontId="0" fillId="0" borderId="59" xfId="0" applyBorder="1" applyAlignment="1">
      <alignment horizontal="left" vertical="top" wrapText="1"/>
    </xf>
    <xf numFmtId="0" fontId="0" fillId="0" borderId="60" xfId="0" applyBorder="1" applyAlignment="1">
      <alignment horizontal="left" vertical="top" wrapText="1"/>
    </xf>
    <xf numFmtId="0" fontId="0" fillId="0" borderId="61" xfId="0" applyBorder="1" applyAlignment="1">
      <alignment horizontal="left" vertical="top" wrapText="1"/>
    </xf>
    <xf numFmtId="0" fontId="0" fillId="0" borderId="53" xfId="0" applyBorder="1" applyAlignment="1">
      <alignment horizontal="left" vertical="top" wrapText="1"/>
    </xf>
    <xf numFmtId="0" fontId="0" fillId="0" borderId="62" xfId="0" applyBorder="1" applyAlignment="1">
      <alignment horizontal="left" vertical="top" wrapText="1"/>
    </xf>
    <xf numFmtId="0" fontId="16" fillId="5" borderId="52" xfId="0" applyFont="1" applyFill="1" applyBorder="1" applyAlignment="1">
      <alignment horizontal="left" vertical="center"/>
    </xf>
    <xf numFmtId="0" fontId="16" fillId="5" borderId="59" xfId="0" applyFont="1" applyFill="1" applyBorder="1" applyAlignment="1">
      <alignment horizontal="left" vertical="center"/>
    </xf>
    <xf numFmtId="0" fontId="16" fillId="5" borderId="60" xfId="0" applyFont="1" applyFill="1" applyBorder="1" applyAlignment="1">
      <alignment horizontal="left" vertical="center"/>
    </xf>
    <xf numFmtId="0" fontId="16" fillId="5" borderId="61" xfId="0" applyFont="1" applyFill="1" applyBorder="1" applyAlignment="1">
      <alignment horizontal="left" vertical="center"/>
    </xf>
    <xf numFmtId="0" fontId="16" fillId="5" borderId="53" xfId="0" applyFont="1" applyFill="1" applyBorder="1" applyAlignment="1">
      <alignment horizontal="left" vertical="center"/>
    </xf>
    <xf numFmtId="0" fontId="16" fillId="5" borderId="62" xfId="0" applyFont="1" applyFill="1" applyBorder="1" applyAlignment="1">
      <alignment horizontal="left" vertical="center"/>
    </xf>
    <xf numFmtId="0" fontId="0" fillId="0" borderId="52" xfId="0" applyBorder="1" applyAlignment="1">
      <alignment horizontal="left"/>
    </xf>
    <xf numFmtId="0" fontId="0" fillId="0" borderId="59" xfId="0" applyBorder="1" applyAlignment="1">
      <alignment horizontal="left"/>
    </xf>
    <xf numFmtId="0" fontId="16" fillId="0" borderId="52" xfId="0" applyFont="1" applyBorder="1" applyAlignment="1">
      <alignment horizontal="left" vertical="top" wrapText="1"/>
    </xf>
    <xf numFmtId="0" fontId="16" fillId="0" borderId="59" xfId="0" applyFont="1" applyBorder="1" applyAlignment="1">
      <alignment horizontal="left" vertical="top" wrapText="1"/>
    </xf>
    <xf numFmtId="0" fontId="16" fillId="0" borderId="60" xfId="0" applyFont="1" applyBorder="1" applyAlignment="1">
      <alignment horizontal="left" vertical="top" wrapText="1"/>
    </xf>
    <xf numFmtId="0" fontId="16" fillId="0" borderId="61" xfId="0" applyFont="1" applyBorder="1" applyAlignment="1">
      <alignment horizontal="left" vertical="top" wrapText="1"/>
    </xf>
    <xf numFmtId="0" fontId="16" fillId="0" borderId="53" xfId="0" applyFont="1" applyBorder="1" applyAlignment="1">
      <alignment horizontal="left" vertical="top" wrapText="1"/>
    </xf>
    <xf numFmtId="0" fontId="16" fillId="0" borderId="62" xfId="0" applyFont="1" applyBorder="1" applyAlignment="1">
      <alignment horizontal="left" vertical="top" wrapText="1"/>
    </xf>
    <xf numFmtId="0" fontId="0" fillId="0" borderId="57" xfId="0" applyBorder="1" applyAlignment="1">
      <alignment horizontal="left" vertical="top"/>
    </xf>
    <xf numFmtId="0" fontId="0" fillId="0" borderId="58" xfId="0" applyBorder="1" applyAlignment="1">
      <alignment horizontal="left" vertical="top"/>
    </xf>
    <xf numFmtId="0" fontId="16" fillId="5" borderId="57" xfId="0" applyFont="1" applyFill="1" applyBorder="1" applyAlignment="1">
      <alignment horizontal="left" vertical="top"/>
    </xf>
    <xf numFmtId="0" fontId="16" fillId="5" borderId="58" xfId="0" applyFont="1" applyFill="1" applyBorder="1" applyAlignment="1">
      <alignment horizontal="left" vertical="top"/>
    </xf>
    <xf numFmtId="0" fontId="0" fillId="0" borderId="52" xfId="0" applyBorder="1" applyAlignment="1">
      <alignment horizontal="left" vertical="top"/>
    </xf>
    <xf numFmtId="0" fontId="0" fillId="0" borderId="59" xfId="0" applyBorder="1" applyAlignment="1">
      <alignment horizontal="left" vertical="top"/>
    </xf>
    <xf numFmtId="0" fontId="0" fillId="0" borderId="52" xfId="0" applyFont="1" applyBorder="1" applyAlignment="1">
      <alignment horizontal="left" vertical="top" wrapText="1"/>
    </xf>
    <xf numFmtId="0" fontId="0" fillId="0" borderId="59" xfId="0" applyFont="1" applyBorder="1" applyAlignment="1">
      <alignment horizontal="left" vertical="top" wrapText="1"/>
    </xf>
    <xf numFmtId="0" fontId="0" fillId="0" borderId="60" xfId="0" applyFont="1" applyBorder="1" applyAlignment="1">
      <alignment horizontal="left" vertical="top" wrapText="1"/>
    </xf>
    <xf numFmtId="0" fontId="0" fillId="0" borderId="61" xfId="0" applyFont="1" applyBorder="1" applyAlignment="1">
      <alignment horizontal="left" vertical="top" wrapText="1"/>
    </xf>
    <xf numFmtId="0" fontId="0" fillId="0" borderId="53" xfId="0" applyFont="1" applyBorder="1" applyAlignment="1">
      <alignment horizontal="left" vertical="top" wrapText="1"/>
    </xf>
    <xf numFmtId="0" fontId="0" fillId="0" borderId="62" xfId="0" applyFont="1" applyBorder="1" applyAlignment="1">
      <alignment horizontal="left" vertical="top" wrapText="1"/>
    </xf>
    <xf numFmtId="0" fontId="16" fillId="5" borderId="52" xfId="0" applyFont="1" applyFill="1" applyBorder="1" applyAlignment="1">
      <alignment horizontal="left" vertical="top"/>
    </xf>
    <xf numFmtId="0" fontId="16" fillId="5" borderId="59" xfId="0" applyFont="1" applyFill="1" applyBorder="1" applyAlignment="1">
      <alignment horizontal="left" vertical="top"/>
    </xf>
    <xf numFmtId="0" fontId="16" fillId="5" borderId="53" xfId="0" applyFont="1" applyFill="1" applyBorder="1" applyAlignment="1">
      <alignment horizontal="left" vertical="top"/>
    </xf>
    <xf numFmtId="0" fontId="16" fillId="5" borderId="62" xfId="0" applyFont="1" applyFill="1" applyBorder="1" applyAlignment="1">
      <alignment horizontal="left" vertical="top"/>
    </xf>
    <xf numFmtId="0" fontId="16" fillId="5" borderId="60" xfId="0" applyFont="1" applyFill="1" applyBorder="1" applyAlignment="1">
      <alignment horizontal="left" vertical="top"/>
    </xf>
    <xf numFmtId="0" fontId="16" fillId="5" borderId="61" xfId="0" applyFont="1" applyFill="1" applyBorder="1" applyAlignment="1">
      <alignment horizontal="left" vertical="top"/>
    </xf>
    <xf numFmtId="0" fontId="16" fillId="5" borderId="52" xfId="0" applyFont="1" applyFill="1" applyBorder="1" applyAlignment="1">
      <alignment horizontal="left" vertical="top" wrapText="1"/>
    </xf>
    <xf numFmtId="0" fontId="16" fillId="5" borderId="59" xfId="0" applyFont="1" applyFill="1" applyBorder="1" applyAlignment="1">
      <alignment horizontal="left" vertical="top" wrapText="1"/>
    </xf>
    <xf numFmtId="0" fontId="0" fillId="0" borderId="12" xfId="0" applyBorder="1" applyAlignment="1">
      <alignment horizontal="left" vertical="top" wrapText="1"/>
    </xf>
    <xf numFmtId="0" fontId="0" fillId="0" borderId="79" xfId="0" applyBorder="1" applyAlignment="1">
      <alignment horizontal="left" vertical="top" wrapText="1"/>
    </xf>
    <xf numFmtId="0" fontId="0" fillId="0" borderId="25" xfId="0" applyBorder="1" applyAlignment="1">
      <alignment horizontal="left" vertical="top" wrapText="1"/>
    </xf>
    <xf numFmtId="0" fontId="16" fillId="5" borderId="57" xfId="0" applyFont="1" applyFill="1" applyBorder="1" applyAlignment="1">
      <alignment horizontal="left" vertical="center" wrapText="1"/>
    </xf>
    <xf numFmtId="0" fontId="16" fillId="5" borderId="58" xfId="0" applyFont="1" applyFill="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onnections" Target="connection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jpeg"/><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xdr:from>
      <xdr:col>1</xdr:col>
      <xdr:colOff>0</xdr:colOff>
      <xdr:row>1</xdr:row>
      <xdr:rowOff>0</xdr:rowOff>
    </xdr:from>
    <xdr:to>
      <xdr:col>1</xdr:col>
      <xdr:colOff>2952750</xdr:colOff>
      <xdr:row>4</xdr:row>
      <xdr:rowOff>180973</xdr:rowOff>
    </xdr:to>
    <xdr:pic>
      <xdr:nvPicPr>
        <xdr:cNvPr id="2" name="Imagen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762000" y="200025"/>
          <a:ext cx="2952750" cy="781048"/>
        </a:xfrm>
        <a:prstGeom prst="rect">
          <a:avLst/>
        </a:prstGeom>
        <a:noFill/>
        <a:ln w="9525">
          <a:noFill/>
          <a:miter lim="800000"/>
          <a:headEnd/>
          <a:tailEnd/>
        </a:ln>
      </xdr:spPr>
    </xdr:pic>
    <xdr:clientData/>
  </xdr:twoCellAnchor>
  <xdr:twoCellAnchor editAs="oneCell">
    <xdr:from>
      <xdr:col>5</xdr:col>
      <xdr:colOff>2219325</xdr:colOff>
      <xdr:row>0</xdr:row>
      <xdr:rowOff>104775</xdr:rowOff>
    </xdr:from>
    <xdr:to>
      <xdr:col>7</xdr:col>
      <xdr:colOff>385483</xdr:colOff>
      <xdr:row>5</xdr:row>
      <xdr:rowOff>85725</xdr:rowOff>
    </xdr:to>
    <xdr:pic>
      <xdr:nvPicPr>
        <xdr:cNvPr id="3" name="Picture 1" descr="http://www.seat.mpr.gob.es/dam/es/portal/areas/politica_local/coop_econom_local_estado_fondos_europeos/fondos_europeos/logos/ue-peq-feder.jpg"/>
        <xdr:cNvPicPr>
          <a:picLocks noChangeAspect="1" noChangeArrowheads="1"/>
        </xdr:cNvPicPr>
      </xdr:nvPicPr>
      <xdr:blipFill>
        <a:blip xmlns:r="http://schemas.openxmlformats.org/officeDocument/2006/relationships" r:embed="rId2" cstate="print"/>
        <a:srcRect l="192" t="10811"/>
        <a:stretch>
          <a:fillRect/>
        </a:stretch>
      </xdr:blipFill>
      <xdr:spPr bwMode="auto">
        <a:xfrm>
          <a:off x="12582525" y="104775"/>
          <a:ext cx="1328458" cy="981075"/>
        </a:xfrm>
        <a:prstGeom prst="rect">
          <a:avLst/>
        </a:prstGeom>
        <a:noFill/>
      </xdr:spPr>
    </xdr:pic>
    <xdr:clientData/>
  </xdr:twoCellAnchor>
  <xdr:twoCellAnchor editAs="oneCell">
    <xdr:from>
      <xdr:col>3</xdr:col>
      <xdr:colOff>1304925</xdr:colOff>
      <xdr:row>3</xdr:row>
      <xdr:rowOff>66675</xdr:rowOff>
    </xdr:from>
    <xdr:to>
      <xdr:col>5</xdr:col>
      <xdr:colOff>1000125</xdr:colOff>
      <xdr:row>5</xdr:row>
      <xdr:rowOff>66674</xdr:rowOff>
    </xdr:to>
    <xdr:pic>
      <xdr:nvPicPr>
        <xdr:cNvPr id="5" name="3 Imagen"/>
        <xdr:cNvPicPr/>
      </xdr:nvPicPr>
      <xdr:blipFill>
        <a:blip xmlns:r="http://schemas.openxmlformats.org/officeDocument/2006/relationships" r:embed="rId3" cstate="print"/>
        <a:srcRect/>
        <a:stretch>
          <a:fillRect/>
        </a:stretch>
      </xdr:blipFill>
      <xdr:spPr bwMode="auto">
        <a:xfrm>
          <a:off x="8324850" y="666750"/>
          <a:ext cx="3038475" cy="400049"/>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Gabinet%20Seguiment%20Inversions\XV%20(IN)\EDUSI%202015\Finan&#231;ament%20EDUSI\Finan&#231;ament%20operacions%20EDUSI%20+%20altres%202506201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Gabinet%20Seguiment%20Inversions\XV%20(IN)\EDUSI%202015\Finan&#231;ament%20EDUSI\Finan&#231;ament%20operacions%20EDUSI%20+%20altres%200706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nanç. EDUSI x oper. i altres"/>
      <sheetName val="OT2"/>
      <sheetName val="1.A.1. Smart City"/>
      <sheetName val="1.A.2. E-yuntamiento"/>
      <sheetName val="2.A.1. Supermanzanas"/>
      <sheetName val="2.B.1. Alumbrado"/>
      <sheetName val="2.B.2. Equipamientos"/>
      <sheetName val="2.B.3. Areas Rehabilitación"/>
      <sheetName val="3.A.1. Museo"/>
      <sheetName val="3.B.1. Calidad del aire"/>
      <sheetName val="3.B.2. Salzereda"/>
      <sheetName val="4.A.1. Peatonalización"/>
      <sheetName val="4.A.2. CPA Raval"/>
      <sheetName val="4.A.3. Inclusión social"/>
      <sheetName val="Hoja2"/>
      <sheetName val="Neces. de finananç. obres x any"/>
    </sheetNames>
    <sheetDataSet>
      <sheetData sheetId="0">
        <row r="12">
          <cell r="P12">
            <v>169400</v>
          </cell>
        </row>
        <row r="13">
          <cell r="P13">
            <v>33000</v>
          </cell>
        </row>
        <row r="14">
          <cell r="P14">
            <v>119000</v>
          </cell>
        </row>
        <row r="15">
          <cell r="P15">
            <v>120000</v>
          </cell>
        </row>
        <row r="16">
          <cell r="P16">
            <v>447000</v>
          </cell>
        </row>
        <row r="18">
          <cell r="P18">
            <v>100000</v>
          </cell>
        </row>
        <row r="19">
          <cell r="P19">
            <v>110000</v>
          </cell>
        </row>
        <row r="23">
          <cell r="Y23">
            <v>183830.46</v>
          </cell>
        </row>
        <row r="24">
          <cell r="Y24">
            <v>112845.27</v>
          </cell>
        </row>
        <row r="25">
          <cell r="P25">
            <v>225000</v>
          </cell>
        </row>
        <row r="26">
          <cell r="P26">
            <v>1000000</v>
          </cell>
        </row>
        <row r="27">
          <cell r="P27">
            <v>358000</v>
          </cell>
        </row>
        <row r="28">
          <cell r="P28">
            <v>116000</v>
          </cell>
        </row>
        <row r="29">
          <cell r="P29">
            <v>35000</v>
          </cell>
        </row>
        <row r="43">
          <cell r="P43">
            <v>1162500</v>
          </cell>
        </row>
        <row r="44">
          <cell r="Y44">
            <v>2637328.66</v>
          </cell>
        </row>
        <row r="45">
          <cell r="P45">
            <v>600000</v>
          </cell>
        </row>
        <row r="46">
          <cell r="Y46">
            <v>722240.29</v>
          </cell>
        </row>
        <row r="51">
          <cell r="P51">
            <v>763000</v>
          </cell>
        </row>
        <row r="54">
          <cell r="Y54">
            <v>1266368.6599999999</v>
          </cell>
        </row>
        <row r="57">
          <cell r="P57">
            <v>900000</v>
          </cell>
        </row>
        <row r="68">
          <cell r="Y68">
            <v>1196596.6000000001</v>
          </cell>
        </row>
        <row r="75">
          <cell r="P75">
            <v>150000</v>
          </cell>
        </row>
        <row r="78">
          <cell r="P78">
            <v>6998877.6600000001</v>
          </cell>
        </row>
        <row r="89">
          <cell r="Y89">
            <v>1305090.8400000001</v>
          </cell>
        </row>
        <row r="90">
          <cell r="Y90">
            <v>931063.74</v>
          </cell>
        </row>
        <row r="93">
          <cell r="Y93">
            <v>3449896.03</v>
          </cell>
        </row>
        <row r="96">
          <cell r="P96">
            <v>1700000</v>
          </cell>
        </row>
        <row r="97">
          <cell r="Y97">
            <v>1357943.35</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nanç. EDUSI x oper. i altres"/>
      <sheetName val="OT2"/>
      <sheetName val="1.A.1. Smart City"/>
      <sheetName val="1.A.2. E-yuntamiento"/>
      <sheetName val="2.A.1. Supermanzanas"/>
      <sheetName val="2.B.1. Alumbrado"/>
      <sheetName val="2.B.2. Equipamientos"/>
      <sheetName val="2.B.3. Areas Rehabilitación"/>
      <sheetName val="3.A.1. Museo"/>
      <sheetName val="3.B.1. Calidad del aire"/>
      <sheetName val="3.B.2. Salzereda"/>
      <sheetName val="4.A.1. Peatonalización"/>
      <sheetName val="4.A.2. CPA Raval"/>
      <sheetName val="4.A.3. Inclusión social"/>
      <sheetName val="Hoja2"/>
      <sheetName val="Neces. de finananç. obres x any"/>
    </sheetNames>
    <sheetDataSet>
      <sheetData sheetId="0" refreshError="1">
        <row r="12">
          <cell r="P12">
            <v>169400</v>
          </cell>
        </row>
        <row r="101">
          <cell r="P101">
            <v>90000</v>
          </cell>
        </row>
        <row r="102">
          <cell r="P102">
            <v>1110000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73"/>
  <sheetViews>
    <sheetView tabSelected="1" topLeftCell="A5" zoomScaleNormal="100" workbookViewId="0">
      <selection activeCell="C21" sqref="C21"/>
    </sheetView>
  </sheetViews>
  <sheetFormatPr baseColWidth="10" defaultRowHeight="15" x14ac:dyDescent="0.25"/>
  <cols>
    <col min="2" max="2" width="77.140625" customWidth="1"/>
    <col min="3" max="3" width="16.7109375" customWidth="1"/>
    <col min="4" max="4" width="37.42578125" customWidth="1"/>
    <col min="5" max="5" width="12.7109375" customWidth="1"/>
    <col min="6" max="6" width="37.42578125" customWidth="1"/>
    <col min="7" max="7" width="10" style="4" bestFit="1" customWidth="1"/>
    <col min="8" max="8" width="10" style="4" customWidth="1"/>
    <col min="9" max="9" width="10.28515625" customWidth="1"/>
    <col min="10" max="10" width="14.85546875" customWidth="1"/>
    <col min="11" max="11" width="13.7109375" bestFit="1" customWidth="1"/>
  </cols>
  <sheetData>
    <row r="1" spans="1:17" ht="15.75" x14ac:dyDescent="0.25">
      <c r="B1" s="1"/>
      <c r="C1" s="1"/>
      <c r="D1" s="1"/>
      <c r="E1" s="1"/>
      <c r="F1" s="1"/>
      <c r="G1" s="1"/>
      <c r="H1" s="1"/>
      <c r="I1" s="1"/>
      <c r="J1" s="1"/>
    </row>
    <row r="2" spans="1:17" ht="15.75" x14ac:dyDescent="0.25">
      <c r="B2" s="1"/>
      <c r="C2" s="1"/>
      <c r="D2" s="1"/>
      <c r="E2" s="1"/>
      <c r="F2" s="1"/>
      <c r="G2" s="1"/>
      <c r="H2" s="1"/>
      <c r="I2" s="1"/>
      <c r="J2" s="1"/>
    </row>
    <row r="3" spans="1:17" ht="15.75" x14ac:dyDescent="0.25">
      <c r="B3" s="1"/>
      <c r="C3" s="1"/>
      <c r="D3" s="1"/>
      <c r="E3" s="1"/>
      <c r="F3" s="1"/>
      <c r="G3" s="1"/>
      <c r="H3" s="1"/>
      <c r="I3" s="1"/>
      <c r="J3" s="1"/>
    </row>
    <row r="4" spans="1:17" ht="15.75" x14ac:dyDescent="0.25">
      <c r="B4" s="1"/>
      <c r="C4" s="1"/>
      <c r="D4" s="1"/>
      <c r="E4" s="1"/>
      <c r="F4" s="1"/>
      <c r="G4" s="1"/>
      <c r="H4" s="1"/>
      <c r="I4" s="1"/>
      <c r="J4" s="1"/>
    </row>
    <row r="5" spans="1:17" ht="15.75" x14ac:dyDescent="0.25">
      <c r="B5" s="1"/>
      <c r="C5" s="1"/>
      <c r="D5" s="1"/>
      <c r="E5" s="1"/>
      <c r="F5" s="1"/>
      <c r="G5" s="1"/>
      <c r="H5" s="1"/>
      <c r="I5" s="1"/>
      <c r="J5" s="1"/>
    </row>
    <row r="6" spans="1:17" ht="16.5" thickBot="1" x14ac:dyDescent="0.3">
      <c r="C6" s="1"/>
      <c r="D6" s="1"/>
      <c r="E6" s="1"/>
      <c r="F6" s="1"/>
      <c r="G6" s="1"/>
      <c r="H6" s="1"/>
      <c r="I6" s="1"/>
      <c r="J6" s="1"/>
    </row>
    <row r="7" spans="1:17" ht="18" customHeight="1" thickBot="1" x14ac:dyDescent="0.3">
      <c r="B7" s="56" t="s">
        <v>38</v>
      </c>
      <c r="D7" s="156" t="s">
        <v>209</v>
      </c>
      <c r="E7" s="157"/>
      <c r="F7" s="158"/>
      <c r="G7" s="21"/>
      <c r="H7"/>
      <c r="L7" s="9"/>
      <c r="M7" s="9"/>
      <c r="N7" s="9"/>
      <c r="O7" s="9"/>
      <c r="P7" s="9"/>
      <c r="Q7" s="9"/>
    </row>
    <row r="8" spans="1:17" ht="16.5" thickBot="1" x14ac:dyDescent="0.3">
      <c r="C8" s="1"/>
      <c r="D8" s="159"/>
      <c r="E8" s="160"/>
      <c r="F8" s="161"/>
      <c r="G8" s="1"/>
      <c r="H8" s="1"/>
      <c r="I8" s="1"/>
      <c r="J8" s="1"/>
    </row>
    <row r="9" spans="1:17" ht="18" customHeight="1" thickBot="1" x14ac:dyDescent="0.3">
      <c r="B9" s="88" t="s">
        <v>214</v>
      </c>
      <c r="C9" s="49"/>
      <c r="D9" s="162"/>
      <c r="E9" s="163"/>
      <c r="F9" s="164"/>
      <c r="G9" s="1"/>
      <c r="H9" s="1"/>
      <c r="I9" s="1"/>
      <c r="J9" s="1"/>
    </row>
    <row r="10" spans="1:17" ht="18" customHeight="1" thickBot="1" x14ac:dyDescent="0.3">
      <c r="B10" s="92" t="s">
        <v>215</v>
      </c>
      <c r="C10" s="90"/>
      <c r="D10" s="91"/>
      <c r="E10" s="91"/>
      <c r="F10" s="91"/>
      <c r="G10" s="1"/>
      <c r="H10" s="1"/>
      <c r="I10" s="1"/>
      <c r="J10" s="1"/>
    </row>
    <row r="11" spans="1:17" ht="15.75" x14ac:dyDescent="0.25">
      <c r="B11" s="89" t="s">
        <v>170</v>
      </c>
      <c r="C11" s="1"/>
      <c r="D11" s="1"/>
      <c r="E11" s="1"/>
      <c r="F11" s="1"/>
      <c r="G11" s="1"/>
      <c r="H11" s="1"/>
      <c r="I11" s="1"/>
      <c r="J11" s="1"/>
    </row>
    <row r="12" spans="1:17" ht="16.5" thickBot="1" x14ac:dyDescent="0.3">
      <c r="B12" s="1"/>
      <c r="C12" s="1"/>
      <c r="D12" s="1"/>
      <c r="E12" s="1"/>
      <c r="F12" s="1"/>
      <c r="G12" s="1"/>
      <c r="H12" s="1"/>
      <c r="I12" s="1"/>
      <c r="J12" s="1"/>
    </row>
    <row r="13" spans="1:17" s="11" customFormat="1" ht="30" customHeight="1" x14ac:dyDescent="0.25">
      <c r="A13" s="31"/>
      <c r="B13" s="167" t="s">
        <v>27</v>
      </c>
      <c r="C13" s="165" t="s">
        <v>40</v>
      </c>
      <c r="D13" s="174" t="s">
        <v>28</v>
      </c>
      <c r="E13" s="175"/>
      <c r="F13" s="175"/>
      <c r="G13" s="52"/>
      <c r="H13" s="50"/>
      <c r="I13" s="10"/>
      <c r="J13" s="31"/>
    </row>
    <row r="14" spans="1:17" ht="27.75" customHeight="1" thickBot="1" x14ac:dyDescent="0.3">
      <c r="B14" s="168"/>
      <c r="C14" s="166"/>
      <c r="D14" s="176"/>
      <c r="E14" s="177"/>
      <c r="F14" s="177"/>
      <c r="G14" s="53"/>
      <c r="H14" s="51"/>
    </row>
    <row r="15" spans="1:17" ht="15.75" hidden="1" thickBot="1" x14ac:dyDescent="0.3">
      <c r="B15" s="36"/>
      <c r="C15" s="32"/>
      <c r="G15"/>
      <c r="H15"/>
    </row>
    <row r="16" spans="1:17" ht="16.5" hidden="1" thickBot="1" x14ac:dyDescent="0.3">
      <c r="B16" s="37"/>
      <c r="G16" s="2"/>
      <c r="H16" s="2"/>
      <c r="I16" s="2"/>
      <c r="J16" s="3"/>
    </row>
    <row r="17" spans="2:11" ht="15.75" hidden="1" thickBot="1" x14ac:dyDescent="0.3">
      <c r="B17" s="38"/>
      <c r="C17" s="33"/>
    </row>
    <row r="18" spans="2:11" ht="15.75" thickBot="1" x14ac:dyDescent="0.3">
      <c r="B18" s="39" t="s">
        <v>31</v>
      </c>
      <c r="C18" s="34">
        <f>SUM(C19:C22)</f>
        <v>3000000</v>
      </c>
      <c r="D18" s="12"/>
      <c r="E18" s="13"/>
      <c r="F18" s="13"/>
      <c r="G18" s="19" t="s">
        <v>34</v>
      </c>
      <c r="H18" s="20" t="s">
        <v>35</v>
      </c>
      <c r="I18" s="17"/>
      <c r="K18" s="4"/>
    </row>
    <row r="19" spans="2:11" ht="38.25" x14ac:dyDescent="0.25">
      <c r="B19" s="40" t="s">
        <v>16</v>
      </c>
      <c r="C19" s="94">
        <f>'[1]Finanç. EDUSI x oper. i altres'!$P$12+'[1]Finanç. EDUSI x oper. i altres'!$P$13+'[1]Finanç. EDUSI x oper. i altres'!$P$16+'[1]Finanç. EDUSI x oper. i altres'!$P$18+'[1]Finanç. EDUSI x oper. i altres'!$P$19+'[1]Finanç. EDUSI x oper. i altres'!$Y$23+'[1]Finanç. EDUSI x oper. i altres'!$Y$24+'[1]Finanç. EDUSI x oper. i altres'!$P$25+'[1]Finanç. EDUSI x oper. i altres'!$P$27+'[1]Finanç. EDUSI x oper. i altres'!$P$28</f>
        <v>1855075.73</v>
      </c>
      <c r="D19" s="152" t="s">
        <v>30</v>
      </c>
      <c r="E19" s="153"/>
      <c r="F19" s="153"/>
      <c r="G19" s="171">
        <f>'E016'!B31</f>
        <v>78029</v>
      </c>
      <c r="H19" s="147">
        <f>'E024'!B31</f>
        <v>367</v>
      </c>
      <c r="I19" s="18"/>
      <c r="K19" s="4"/>
    </row>
    <row r="20" spans="2:11" ht="25.5" x14ac:dyDescent="0.25">
      <c r="B20" s="40" t="s">
        <v>17</v>
      </c>
      <c r="C20" s="95">
        <f>'[1]Finanç. EDUSI x oper. i altres'!$P$14+'[1]Finanç. EDUSI x oper. i altres'!$P$15</f>
        <v>239000</v>
      </c>
      <c r="D20" s="152"/>
      <c r="E20" s="153"/>
      <c r="F20" s="153"/>
      <c r="G20" s="172"/>
      <c r="H20" s="148"/>
      <c r="I20" s="2"/>
      <c r="K20" s="4"/>
    </row>
    <row r="21" spans="2:11" ht="25.5" x14ac:dyDescent="0.25">
      <c r="B21" s="40" t="s">
        <v>18</v>
      </c>
      <c r="C21" s="95">
        <f>'[1]Finanç. EDUSI x oper. i altres'!$P$26+'[1]Finanç. EDUSI x oper. i altres'!$P$29-129075.73</f>
        <v>905924.27</v>
      </c>
      <c r="D21" s="152"/>
      <c r="E21" s="153"/>
      <c r="F21" s="153"/>
      <c r="G21" s="172"/>
      <c r="H21" s="148"/>
      <c r="I21" s="2"/>
      <c r="K21" s="4"/>
    </row>
    <row r="22" spans="2:11" ht="39" thickBot="1" x14ac:dyDescent="0.3">
      <c r="B22" s="41" t="s">
        <v>19</v>
      </c>
      <c r="C22" s="96"/>
      <c r="D22" s="154"/>
      <c r="E22" s="155"/>
      <c r="F22" s="155"/>
      <c r="G22" s="173"/>
      <c r="H22" s="149"/>
      <c r="I22" s="18"/>
      <c r="K22" s="4"/>
    </row>
    <row r="23" spans="2:11" ht="15.75" thickBot="1" x14ac:dyDescent="0.3">
      <c r="B23" s="42" t="s">
        <v>32</v>
      </c>
      <c r="C23" s="35">
        <f>SUM(C24:C31)</f>
        <v>8700000</v>
      </c>
      <c r="D23" s="15"/>
      <c r="E23" s="16"/>
      <c r="F23" s="13"/>
      <c r="G23" s="54"/>
      <c r="H23" s="26"/>
      <c r="K23" s="4"/>
    </row>
    <row r="24" spans="2:11" x14ac:dyDescent="0.25">
      <c r="B24" s="40" t="s">
        <v>7</v>
      </c>
      <c r="C24" s="93"/>
      <c r="D24" s="7"/>
      <c r="E24" s="14"/>
      <c r="F24" s="188" t="s">
        <v>2</v>
      </c>
      <c r="G24" s="180">
        <f>'CO34'!B38</f>
        <v>1173</v>
      </c>
      <c r="H24" s="22"/>
      <c r="K24" s="4"/>
    </row>
    <row r="25" spans="2:11" x14ac:dyDescent="0.25">
      <c r="B25" s="40" t="s">
        <v>8</v>
      </c>
      <c r="C25" s="97"/>
      <c r="D25" s="6"/>
      <c r="E25" s="8"/>
      <c r="F25" s="188"/>
      <c r="G25" s="181"/>
      <c r="H25" s="22"/>
      <c r="K25" s="4"/>
    </row>
    <row r="26" spans="2:11" ht="38.25" x14ac:dyDescent="0.25">
      <c r="B26" s="40" t="s">
        <v>9</v>
      </c>
      <c r="C26" s="97"/>
      <c r="D26" s="6"/>
      <c r="E26" s="8"/>
      <c r="F26" s="188"/>
      <c r="G26" s="181"/>
      <c r="H26" s="22"/>
      <c r="K26" s="4"/>
    </row>
    <row r="27" spans="2:11" ht="36" x14ac:dyDescent="0.25">
      <c r="B27" s="40" t="s">
        <v>10</v>
      </c>
      <c r="C27" s="97">
        <f>'[1]Finanç. EDUSI x oper. i altres'!$P$51</f>
        <v>763000</v>
      </c>
      <c r="D27" s="5" t="s">
        <v>4</v>
      </c>
      <c r="E27" s="57">
        <f>'E001'!B24</f>
        <v>4.2999999999999997E-2</v>
      </c>
      <c r="F27" s="188"/>
      <c r="G27" s="181"/>
      <c r="H27" s="22"/>
      <c r="I27" s="2"/>
      <c r="K27" s="4"/>
    </row>
    <row r="28" spans="2:11" ht="36" x14ac:dyDescent="0.25">
      <c r="B28" s="40" t="s">
        <v>11</v>
      </c>
      <c r="C28" s="97">
        <f>'[1]Finanç. EDUSI x oper. i altres'!$Y$54+'[1]Finanç. EDUSI x oper. i altres'!$P$57</f>
        <v>2166368.66</v>
      </c>
      <c r="D28" s="5" t="s">
        <v>1</v>
      </c>
      <c r="E28" s="57">
        <f>'CO32'!B25</f>
        <v>541617</v>
      </c>
      <c r="F28" s="188"/>
      <c r="G28" s="181"/>
      <c r="H28" s="22"/>
      <c r="K28" s="4"/>
    </row>
    <row r="29" spans="2:11" ht="25.5" x14ac:dyDescent="0.25">
      <c r="B29" s="43" t="s">
        <v>12</v>
      </c>
      <c r="C29" s="97"/>
      <c r="D29" s="183" t="s">
        <v>6</v>
      </c>
      <c r="E29" s="185">
        <f>'EU01'!B27</f>
        <v>1</v>
      </c>
      <c r="F29" s="188"/>
      <c r="G29" s="181"/>
      <c r="H29" s="22"/>
      <c r="K29" s="4"/>
    </row>
    <row r="30" spans="2:11" ht="25.5" x14ac:dyDescent="0.25">
      <c r="B30" s="43" t="s">
        <v>13</v>
      </c>
      <c r="C30" s="97"/>
      <c r="D30" s="183"/>
      <c r="E30" s="186"/>
      <c r="F30" s="188"/>
      <c r="G30" s="181"/>
      <c r="H30" s="22"/>
      <c r="K30" s="4"/>
    </row>
    <row r="31" spans="2:11" ht="15.75" thickBot="1" x14ac:dyDescent="0.3">
      <c r="B31" s="44" t="s">
        <v>22</v>
      </c>
      <c r="C31" s="96">
        <f>'[1]Finanç. EDUSI x oper. i altres'!$P$43+'[1]Finanç. EDUSI x oper. i altres'!$Y$44+'[1]Finanç. EDUSI x oper. i altres'!$P$45+'[1]Finanç. EDUSI x oper. i altres'!$Y$46+648562.39</f>
        <v>5770631.3399999999</v>
      </c>
      <c r="D31" s="184"/>
      <c r="E31" s="187"/>
      <c r="F31" s="189"/>
      <c r="G31" s="182"/>
      <c r="H31" s="22"/>
      <c r="I31" s="2"/>
      <c r="K31" s="4"/>
    </row>
    <row r="32" spans="2:11" ht="15.75" thickBot="1" x14ac:dyDescent="0.3">
      <c r="B32" s="42" t="s">
        <v>33</v>
      </c>
      <c r="C32" s="35">
        <f>SUM(C33:C36)</f>
        <v>8100000</v>
      </c>
      <c r="D32" s="12"/>
      <c r="E32" s="13"/>
      <c r="F32" s="13"/>
      <c r="G32" s="55"/>
      <c r="H32" s="24"/>
      <c r="I32" s="25"/>
      <c r="K32" s="4"/>
    </row>
    <row r="33" spans="1:10" x14ac:dyDescent="0.25">
      <c r="B33" s="40" t="s">
        <v>20</v>
      </c>
      <c r="C33" s="93">
        <f>'[1]Finanç. EDUSI x oper. i altres'!$P$75</f>
        <v>150000</v>
      </c>
      <c r="D33" s="178" t="s">
        <v>178</v>
      </c>
      <c r="E33" s="179"/>
      <c r="F33" s="179"/>
      <c r="G33" s="125">
        <f>'X099'!B21</f>
        <v>150000</v>
      </c>
      <c r="H33" s="27"/>
      <c r="I33" s="2"/>
    </row>
    <row r="34" spans="1:10" ht="15.75" thickBot="1" x14ac:dyDescent="0.3">
      <c r="B34" s="40" t="s">
        <v>21</v>
      </c>
      <c r="C34" s="97"/>
      <c r="D34" s="178" t="s">
        <v>0</v>
      </c>
      <c r="E34" s="179"/>
      <c r="F34" s="179"/>
      <c r="G34" s="120">
        <f>'CO22'!B24</f>
        <v>0</v>
      </c>
      <c r="H34" s="29"/>
    </row>
    <row r="35" spans="1:10" x14ac:dyDescent="0.25">
      <c r="B35" s="40" t="s">
        <v>23</v>
      </c>
      <c r="C35" s="98">
        <f>'[1]Finanç. EDUSI x oper. i altres'!$P$78-245474.26</f>
        <v>6753403.4000000004</v>
      </c>
      <c r="D35" s="190" t="s">
        <v>29</v>
      </c>
      <c r="E35" s="191"/>
      <c r="F35" s="191"/>
      <c r="G35" s="119" t="s">
        <v>36</v>
      </c>
      <c r="H35" s="28" t="s">
        <v>37</v>
      </c>
      <c r="I35" s="30"/>
    </row>
    <row r="36" spans="1:10" ht="44.25" customHeight="1" thickBot="1" x14ac:dyDescent="0.3">
      <c r="B36" s="116" t="s">
        <v>24</v>
      </c>
      <c r="C36" s="96">
        <f>'[1]Finanç. EDUSI x oper. i altres'!$Y$68</f>
        <v>1196596.6000000001</v>
      </c>
      <c r="D36" s="154"/>
      <c r="E36" s="155"/>
      <c r="F36" s="155"/>
      <c r="G36" s="85">
        <f>'CO09'!B27</f>
        <v>39042</v>
      </c>
      <c r="H36" s="86">
        <f>'E064'!B24</f>
        <v>23685</v>
      </c>
      <c r="I36" s="30"/>
    </row>
    <row r="37" spans="1:10" ht="15.75" thickBot="1" x14ac:dyDescent="0.3">
      <c r="B37" s="45" t="s">
        <v>39</v>
      </c>
      <c r="C37" s="35">
        <f>SUM(C38:C40)</f>
        <v>8999999.9999999981</v>
      </c>
      <c r="D37" s="12"/>
      <c r="E37" s="13"/>
      <c r="F37" s="13"/>
      <c r="G37" s="55"/>
      <c r="H37" s="24"/>
      <c r="I37" s="21"/>
    </row>
    <row r="38" spans="1:10" x14ac:dyDescent="0.25">
      <c r="B38" s="40" t="s">
        <v>14</v>
      </c>
      <c r="C38" s="93"/>
      <c r="D38" s="169" t="s">
        <v>3</v>
      </c>
      <c r="E38" s="170"/>
      <c r="F38" s="170"/>
      <c r="G38" s="87">
        <f>'CO40'!B24</f>
        <v>0</v>
      </c>
      <c r="H38" s="23"/>
      <c r="I38" s="21"/>
    </row>
    <row r="39" spans="1:10" x14ac:dyDescent="0.25">
      <c r="B39" s="40" t="s">
        <v>15</v>
      </c>
      <c r="C39" s="98">
        <f>'[1]Finanç. EDUSI x oper. i altres'!$Y$89+'[1]Finanç. EDUSI x oper. i altres'!$Y$90+'[1]Finanç. EDUSI x oper. i altres'!$Y$93+'[1]Finanç. EDUSI x oper. i altres'!$P$96+'[1]Finanç. EDUSI x oper. i altres'!$Y$97+256006.04</f>
        <v>8999999.9999999981</v>
      </c>
      <c r="D39" s="152" t="s">
        <v>5</v>
      </c>
      <c r="E39" s="153"/>
      <c r="F39" s="153"/>
      <c r="G39" s="150">
        <f>'E059'!B25</f>
        <v>40912</v>
      </c>
      <c r="H39" s="22"/>
      <c r="I39" s="21"/>
      <c r="J39" s="21"/>
    </row>
    <row r="40" spans="1:10" ht="39" thickBot="1" x14ac:dyDescent="0.3">
      <c r="B40" s="46" t="s">
        <v>25</v>
      </c>
      <c r="C40" s="96"/>
      <c r="D40" s="154"/>
      <c r="E40" s="155"/>
      <c r="F40" s="155"/>
      <c r="G40" s="151"/>
      <c r="H40" s="22"/>
      <c r="I40" s="21"/>
      <c r="J40" s="21"/>
    </row>
    <row r="41" spans="1:10" ht="15.75" thickBot="1" x14ac:dyDescent="0.3">
      <c r="B41" s="107" t="s">
        <v>172</v>
      </c>
      <c r="C41" s="106">
        <f>SUM(C42:C44)</f>
        <v>1200000</v>
      </c>
      <c r="D41" s="117"/>
      <c r="E41" s="110"/>
      <c r="F41" s="118"/>
      <c r="G41" s="111"/>
      <c r="H41" s="22"/>
      <c r="I41" s="21"/>
      <c r="J41" s="21"/>
    </row>
    <row r="42" spans="1:10" ht="18" customHeight="1" x14ac:dyDescent="0.25">
      <c r="B42" s="137" t="s">
        <v>173</v>
      </c>
      <c r="C42" s="139">
        <f>'[2]Finanç. EDUSI x oper. i altres'!$P$102</f>
        <v>1110000</v>
      </c>
      <c r="D42" s="141" t="s">
        <v>179</v>
      </c>
      <c r="E42" s="142"/>
      <c r="F42" s="143"/>
      <c r="G42" s="114" t="s">
        <v>175</v>
      </c>
      <c r="H42" s="115" t="s">
        <v>176</v>
      </c>
      <c r="I42" s="21"/>
      <c r="J42" s="21"/>
    </row>
    <row r="43" spans="1:10" ht="24" customHeight="1" thickBot="1" x14ac:dyDescent="0.3">
      <c r="B43" s="138"/>
      <c r="C43" s="140"/>
      <c r="D43" s="144"/>
      <c r="E43" s="145"/>
      <c r="F43" s="146"/>
      <c r="G43" s="113">
        <f>'E040'!B25</f>
        <v>20.5</v>
      </c>
      <c r="H43" s="86">
        <f>'X099'!B22</f>
        <v>0</v>
      </c>
      <c r="I43" s="21"/>
      <c r="J43" s="21"/>
    </row>
    <row r="44" spans="1:10" ht="27.75" customHeight="1" thickBot="1" x14ac:dyDescent="0.3">
      <c r="B44" s="46" t="s">
        <v>174</v>
      </c>
      <c r="C44" s="105">
        <f>'[2]Finanç. EDUSI x oper. i altres'!$P$101</f>
        <v>90000</v>
      </c>
      <c r="D44" s="134" t="s">
        <v>177</v>
      </c>
      <c r="E44" s="135"/>
      <c r="F44" s="136"/>
      <c r="G44" s="112"/>
      <c r="H44" s="22"/>
      <c r="I44" s="21"/>
      <c r="J44" s="21"/>
    </row>
    <row r="45" spans="1:10" ht="21.75" thickBot="1" x14ac:dyDescent="0.3">
      <c r="A45" s="48"/>
      <c r="B45" s="47" t="s">
        <v>26</v>
      </c>
      <c r="C45" s="108">
        <f>C18+C23+C32+C37+C41</f>
        <v>30000000</v>
      </c>
      <c r="E45" s="109"/>
      <c r="G45"/>
      <c r="H45" s="21"/>
    </row>
    <row r="46" spans="1:10" x14ac:dyDescent="0.25">
      <c r="G46"/>
      <c r="H46"/>
    </row>
    <row r="47" spans="1:10" x14ac:dyDescent="0.25">
      <c r="G47"/>
      <c r="H47"/>
    </row>
    <row r="48" spans="1:10" x14ac:dyDescent="0.25">
      <c r="G48"/>
      <c r="H48"/>
    </row>
    <row r="49" spans="7:8" x14ac:dyDescent="0.25">
      <c r="G49"/>
      <c r="H49"/>
    </row>
    <row r="50" spans="7:8" x14ac:dyDescent="0.25">
      <c r="G50"/>
      <c r="H50"/>
    </row>
    <row r="51" spans="7:8" x14ac:dyDescent="0.25">
      <c r="G51"/>
      <c r="H51"/>
    </row>
    <row r="52" spans="7:8" x14ac:dyDescent="0.25">
      <c r="G52"/>
      <c r="H52"/>
    </row>
    <row r="53" spans="7:8" x14ac:dyDescent="0.25">
      <c r="G53"/>
      <c r="H53"/>
    </row>
    <row r="54" spans="7:8" x14ac:dyDescent="0.25">
      <c r="G54"/>
      <c r="H54"/>
    </row>
    <row r="55" spans="7:8" x14ac:dyDescent="0.25">
      <c r="G55"/>
      <c r="H55"/>
    </row>
    <row r="56" spans="7:8" x14ac:dyDescent="0.25">
      <c r="G56"/>
      <c r="H56"/>
    </row>
    <row r="57" spans="7:8" x14ac:dyDescent="0.25">
      <c r="G57"/>
      <c r="H57"/>
    </row>
    <row r="58" spans="7:8" x14ac:dyDescent="0.25">
      <c r="G58"/>
      <c r="H58"/>
    </row>
    <row r="59" spans="7:8" x14ac:dyDescent="0.25">
      <c r="G59"/>
      <c r="H59"/>
    </row>
    <row r="60" spans="7:8" x14ac:dyDescent="0.25">
      <c r="G60"/>
      <c r="H60"/>
    </row>
    <row r="61" spans="7:8" x14ac:dyDescent="0.25">
      <c r="G61"/>
      <c r="H61"/>
    </row>
    <row r="62" spans="7:8" x14ac:dyDescent="0.25">
      <c r="G62"/>
      <c r="H62"/>
    </row>
    <row r="63" spans="7:8" x14ac:dyDescent="0.25">
      <c r="G63"/>
      <c r="H63"/>
    </row>
    <row r="64" spans="7:8" x14ac:dyDescent="0.25">
      <c r="G64"/>
      <c r="H64"/>
    </row>
    <row r="65" spans="7:8" x14ac:dyDescent="0.25">
      <c r="G65"/>
      <c r="H65"/>
    </row>
    <row r="66" spans="7:8" x14ac:dyDescent="0.25">
      <c r="G66"/>
      <c r="H66"/>
    </row>
    <row r="67" spans="7:8" x14ac:dyDescent="0.25">
      <c r="G67"/>
      <c r="H67"/>
    </row>
    <row r="68" spans="7:8" x14ac:dyDescent="0.25">
      <c r="G68"/>
      <c r="H68"/>
    </row>
    <row r="69" spans="7:8" x14ac:dyDescent="0.25">
      <c r="G69"/>
      <c r="H69"/>
    </row>
    <row r="70" spans="7:8" x14ac:dyDescent="0.25">
      <c r="G70"/>
      <c r="H70"/>
    </row>
    <row r="71" spans="7:8" x14ac:dyDescent="0.25">
      <c r="G71"/>
      <c r="H71"/>
    </row>
    <row r="72" spans="7:8" x14ac:dyDescent="0.25">
      <c r="G72"/>
      <c r="H72"/>
    </row>
    <row r="73" spans="7:8" x14ac:dyDescent="0.25">
      <c r="G73"/>
      <c r="H73"/>
    </row>
    <row r="74" spans="7:8" x14ac:dyDescent="0.25">
      <c r="G74"/>
      <c r="H74"/>
    </row>
    <row r="75" spans="7:8" x14ac:dyDescent="0.25">
      <c r="G75"/>
      <c r="H75"/>
    </row>
    <row r="76" spans="7:8" x14ac:dyDescent="0.25">
      <c r="G76"/>
      <c r="H76"/>
    </row>
    <row r="77" spans="7:8" x14ac:dyDescent="0.25">
      <c r="G77"/>
      <c r="H77"/>
    </row>
    <row r="78" spans="7:8" x14ac:dyDescent="0.25">
      <c r="G78"/>
      <c r="H78"/>
    </row>
    <row r="79" spans="7:8" x14ac:dyDescent="0.25">
      <c r="G79"/>
      <c r="H79"/>
    </row>
    <row r="80" spans="7:8" x14ac:dyDescent="0.25">
      <c r="G80"/>
      <c r="H80"/>
    </row>
    <row r="81" spans="7:8" x14ac:dyDescent="0.25">
      <c r="G81"/>
      <c r="H81"/>
    </row>
    <row r="82" spans="7:8" x14ac:dyDescent="0.25">
      <c r="G82"/>
      <c r="H82"/>
    </row>
    <row r="83" spans="7:8" x14ac:dyDescent="0.25">
      <c r="G83"/>
      <c r="H83"/>
    </row>
    <row r="84" spans="7:8" x14ac:dyDescent="0.25">
      <c r="G84"/>
      <c r="H84"/>
    </row>
    <row r="85" spans="7:8" x14ac:dyDescent="0.25">
      <c r="G85"/>
      <c r="H85"/>
    </row>
    <row r="86" spans="7:8" x14ac:dyDescent="0.25">
      <c r="G86"/>
      <c r="H86"/>
    </row>
    <row r="87" spans="7:8" x14ac:dyDescent="0.25">
      <c r="G87"/>
      <c r="H87"/>
    </row>
    <row r="88" spans="7:8" x14ac:dyDescent="0.25">
      <c r="G88"/>
      <c r="H88"/>
    </row>
    <row r="89" spans="7:8" x14ac:dyDescent="0.25">
      <c r="G89"/>
      <c r="H89"/>
    </row>
    <row r="90" spans="7:8" x14ac:dyDescent="0.25">
      <c r="G90"/>
      <c r="H90"/>
    </row>
    <row r="91" spans="7:8" x14ac:dyDescent="0.25">
      <c r="G91"/>
      <c r="H91"/>
    </row>
    <row r="92" spans="7:8" x14ac:dyDescent="0.25">
      <c r="G92"/>
      <c r="H92"/>
    </row>
    <row r="93" spans="7:8" x14ac:dyDescent="0.25">
      <c r="G93"/>
      <c r="H93"/>
    </row>
    <row r="94" spans="7:8" x14ac:dyDescent="0.25">
      <c r="G94"/>
      <c r="H94"/>
    </row>
    <row r="95" spans="7:8" x14ac:dyDescent="0.25">
      <c r="G95"/>
      <c r="H95"/>
    </row>
    <row r="96" spans="7:8" x14ac:dyDescent="0.25">
      <c r="G96"/>
      <c r="H96"/>
    </row>
    <row r="97" spans="7:8" x14ac:dyDescent="0.25">
      <c r="G97"/>
      <c r="H97"/>
    </row>
    <row r="98" spans="7:8" x14ac:dyDescent="0.25">
      <c r="G98"/>
      <c r="H98"/>
    </row>
    <row r="99" spans="7:8" x14ac:dyDescent="0.25">
      <c r="G99"/>
      <c r="H99"/>
    </row>
    <row r="100" spans="7:8" x14ac:dyDescent="0.25">
      <c r="G100"/>
      <c r="H100"/>
    </row>
    <row r="101" spans="7:8" x14ac:dyDescent="0.25">
      <c r="G101"/>
      <c r="H101"/>
    </row>
    <row r="102" spans="7:8" x14ac:dyDescent="0.25">
      <c r="G102"/>
      <c r="H102"/>
    </row>
    <row r="103" spans="7:8" x14ac:dyDescent="0.25">
      <c r="G103"/>
      <c r="H103"/>
    </row>
    <row r="104" spans="7:8" x14ac:dyDescent="0.25">
      <c r="G104"/>
      <c r="H104"/>
    </row>
    <row r="105" spans="7:8" x14ac:dyDescent="0.25">
      <c r="G105"/>
      <c r="H105"/>
    </row>
    <row r="106" spans="7:8" x14ac:dyDescent="0.25">
      <c r="G106"/>
      <c r="H106"/>
    </row>
    <row r="107" spans="7:8" x14ac:dyDescent="0.25">
      <c r="G107"/>
      <c r="H107"/>
    </row>
    <row r="108" spans="7:8" x14ac:dyDescent="0.25">
      <c r="G108"/>
      <c r="H108"/>
    </row>
    <row r="109" spans="7:8" x14ac:dyDescent="0.25">
      <c r="G109"/>
      <c r="H109"/>
    </row>
    <row r="110" spans="7:8" x14ac:dyDescent="0.25">
      <c r="G110"/>
      <c r="H110"/>
    </row>
    <row r="111" spans="7:8" x14ac:dyDescent="0.25">
      <c r="G111"/>
      <c r="H111"/>
    </row>
    <row r="112" spans="7:8" x14ac:dyDescent="0.25">
      <c r="G112"/>
      <c r="H112"/>
    </row>
    <row r="113" spans="7:8" x14ac:dyDescent="0.25">
      <c r="G113"/>
      <c r="H113"/>
    </row>
    <row r="114" spans="7:8" x14ac:dyDescent="0.25">
      <c r="G114"/>
      <c r="H114"/>
    </row>
    <row r="115" spans="7:8" x14ac:dyDescent="0.25">
      <c r="G115"/>
      <c r="H115"/>
    </row>
    <row r="116" spans="7:8" x14ac:dyDescent="0.25">
      <c r="G116"/>
      <c r="H116"/>
    </row>
    <row r="117" spans="7:8" x14ac:dyDescent="0.25">
      <c r="G117"/>
      <c r="H117"/>
    </row>
    <row r="118" spans="7:8" x14ac:dyDescent="0.25">
      <c r="G118"/>
      <c r="H118"/>
    </row>
    <row r="119" spans="7:8" x14ac:dyDescent="0.25">
      <c r="G119"/>
      <c r="H119"/>
    </row>
    <row r="120" spans="7:8" x14ac:dyDescent="0.25">
      <c r="G120"/>
      <c r="H120"/>
    </row>
    <row r="121" spans="7:8" x14ac:dyDescent="0.25">
      <c r="G121"/>
      <c r="H121"/>
    </row>
    <row r="122" spans="7:8" x14ac:dyDescent="0.25">
      <c r="G122"/>
      <c r="H122"/>
    </row>
    <row r="123" spans="7:8" x14ac:dyDescent="0.25">
      <c r="G123"/>
      <c r="H123"/>
    </row>
    <row r="124" spans="7:8" x14ac:dyDescent="0.25">
      <c r="G124"/>
      <c r="H124"/>
    </row>
    <row r="125" spans="7:8" x14ac:dyDescent="0.25">
      <c r="G125"/>
      <c r="H125"/>
    </row>
    <row r="126" spans="7:8" x14ac:dyDescent="0.25">
      <c r="G126"/>
      <c r="H126"/>
    </row>
    <row r="127" spans="7:8" x14ac:dyDescent="0.25">
      <c r="G127"/>
      <c r="H127"/>
    </row>
    <row r="128" spans="7:8" x14ac:dyDescent="0.25">
      <c r="G128"/>
      <c r="H128"/>
    </row>
    <row r="129" spans="7:8" x14ac:dyDescent="0.25">
      <c r="G129"/>
      <c r="H129"/>
    </row>
    <row r="130" spans="7:8" x14ac:dyDescent="0.25">
      <c r="G130"/>
      <c r="H130"/>
    </row>
    <row r="131" spans="7:8" x14ac:dyDescent="0.25">
      <c r="G131"/>
      <c r="H131"/>
    </row>
    <row r="132" spans="7:8" x14ac:dyDescent="0.25">
      <c r="G132"/>
      <c r="H132"/>
    </row>
    <row r="133" spans="7:8" x14ac:dyDescent="0.25">
      <c r="G133"/>
      <c r="H133"/>
    </row>
    <row r="134" spans="7:8" x14ac:dyDescent="0.25">
      <c r="G134"/>
      <c r="H134"/>
    </row>
    <row r="135" spans="7:8" x14ac:dyDescent="0.25">
      <c r="G135"/>
      <c r="H135"/>
    </row>
    <row r="136" spans="7:8" x14ac:dyDescent="0.25">
      <c r="G136"/>
      <c r="H136"/>
    </row>
    <row r="137" spans="7:8" x14ac:dyDescent="0.25">
      <c r="G137"/>
      <c r="H137"/>
    </row>
    <row r="138" spans="7:8" x14ac:dyDescent="0.25">
      <c r="G138"/>
      <c r="H138"/>
    </row>
    <row r="139" spans="7:8" x14ac:dyDescent="0.25">
      <c r="G139"/>
      <c r="H139"/>
    </row>
    <row r="140" spans="7:8" x14ac:dyDescent="0.25">
      <c r="G140"/>
      <c r="H140"/>
    </row>
    <row r="141" spans="7:8" x14ac:dyDescent="0.25">
      <c r="G141"/>
      <c r="H141"/>
    </row>
    <row r="142" spans="7:8" x14ac:dyDescent="0.25">
      <c r="G142"/>
      <c r="H142"/>
    </row>
    <row r="143" spans="7:8" x14ac:dyDescent="0.25">
      <c r="G143"/>
      <c r="H143"/>
    </row>
    <row r="144" spans="7:8" x14ac:dyDescent="0.25">
      <c r="G144"/>
      <c r="H144"/>
    </row>
    <row r="145" spans="7:8" x14ac:dyDescent="0.25">
      <c r="G145"/>
      <c r="H145"/>
    </row>
    <row r="146" spans="7:8" x14ac:dyDescent="0.25">
      <c r="G146"/>
      <c r="H146"/>
    </row>
    <row r="147" spans="7:8" x14ac:dyDescent="0.25">
      <c r="G147"/>
      <c r="H147"/>
    </row>
    <row r="148" spans="7:8" x14ac:dyDescent="0.25">
      <c r="G148"/>
      <c r="H148"/>
    </row>
    <row r="149" spans="7:8" x14ac:dyDescent="0.25">
      <c r="G149"/>
      <c r="H149"/>
    </row>
    <row r="150" spans="7:8" x14ac:dyDescent="0.25">
      <c r="G150"/>
      <c r="H150"/>
    </row>
    <row r="151" spans="7:8" x14ac:dyDescent="0.25">
      <c r="G151"/>
      <c r="H151"/>
    </row>
    <row r="152" spans="7:8" x14ac:dyDescent="0.25">
      <c r="G152"/>
      <c r="H152"/>
    </row>
    <row r="153" spans="7:8" x14ac:dyDescent="0.25">
      <c r="G153"/>
      <c r="H153"/>
    </row>
    <row r="154" spans="7:8" x14ac:dyDescent="0.25">
      <c r="G154"/>
      <c r="H154"/>
    </row>
    <row r="155" spans="7:8" x14ac:dyDescent="0.25">
      <c r="G155"/>
      <c r="H155"/>
    </row>
    <row r="156" spans="7:8" x14ac:dyDescent="0.25">
      <c r="G156"/>
      <c r="H156"/>
    </row>
    <row r="157" spans="7:8" x14ac:dyDescent="0.25">
      <c r="G157"/>
      <c r="H157"/>
    </row>
    <row r="158" spans="7:8" x14ac:dyDescent="0.25">
      <c r="G158"/>
      <c r="H158"/>
    </row>
    <row r="159" spans="7:8" x14ac:dyDescent="0.25">
      <c r="G159"/>
      <c r="H159"/>
    </row>
    <row r="160" spans="7:8" x14ac:dyDescent="0.25">
      <c r="G160"/>
      <c r="H160"/>
    </row>
    <row r="161" spans="7:8" x14ac:dyDescent="0.25">
      <c r="G161"/>
      <c r="H161"/>
    </row>
    <row r="162" spans="7:8" x14ac:dyDescent="0.25">
      <c r="G162"/>
      <c r="H162"/>
    </row>
    <row r="163" spans="7:8" x14ac:dyDescent="0.25">
      <c r="G163"/>
      <c r="H163"/>
    </row>
    <row r="164" spans="7:8" x14ac:dyDescent="0.25">
      <c r="G164"/>
      <c r="H164"/>
    </row>
    <row r="165" spans="7:8" x14ac:dyDescent="0.25">
      <c r="G165"/>
      <c r="H165"/>
    </row>
    <row r="166" spans="7:8" x14ac:dyDescent="0.25">
      <c r="G166"/>
      <c r="H166"/>
    </row>
    <row r="167" spans="7:8" x14ac:dyDescent="0.25">
      <c r="G167"/>
      <c r="H167"/>
    </row>
    <row r="168" spans="7:8" x14ac:dyDescent="0.25">
      <c r="G168"/>
      <c r="H168"/>
    </row>
    <row r="169" spans="7:8" x14ac:dyDescent="0.25">
      <c r="G169"/>
      <c r="H169"/>
    </row>
    <row r="170" spans="7:8" x14ac:dyDescent="0.25">
      <c r="G170"/>
      <c r="H170"/>
    </row>
    <row r="171" spans="7:8" x14ac:dyDescent="0.25">
      <c r="G171"/>
      <c r="H171"/>
    </row>
    <row r="172" spans="7:8" x14ac:dyDescent="0.25">
      <c r="G172"/>
      <c r="H172"/>
    </row>
    <row r="173" spans="7:8" x14ac:dyDescent="0.25">
      <c r="G173"/>
      <c r="H173"/>
    </row>
    <row r="174" spans="7:8" x14ac:dyDescent="0.25">
      <c r="G174"/>
      <c r="H174"/>
    </row>
    <row r="175" spans="7:8" x14ac:dyDescent="0.25">
      <c r="G175"/>
      <c r="H175"/>
    </row>
    <row r="176" spans="7:8" x14ac:dyDescent="0.25">
      <c r="G176"/>
      <c r="H176"/>
    </row>
    <row r="177" spans="7:8" x14ac:dyDescent="0.25">
      <c r="G177"/>
      <c r="H177"/>
    </row>
    <row r="178" spans="7:8" x14ac:dyDescent="0.25">
      <c r="G178"/>
      <c r="H178"/>
    </row>
    <row r="179" spans="7:8" x14ac:dyDescent="0.25">
      <c r="G179"/>
      <c r="H179"/>
    </row>
    <row r="180" spans="7:8" x14ac:dyDescent="0.25">
      <c r="G180"/>
      <c r="H180"/>
    </row>
    <row r="181" spans="7:8" x14ac:dyDescent="0.25">
      <c r="G181"/>
      <c r="H181"/>
    </row>
    <row r="182" spans="7:8" x14ac:dyDescent="0.25">
      <c r="G182"/>
      <c r="H182"/>
    </row>
    <row r="183" spans="7:8" x14ac:dyDescent="0.25">
      <c r="G183"/>
      <c r="H183"/>
    </row>
    <row r="184" spans="7:8" x14ac:dyDescent="0.25">
      <c r="G184"/>
      <c r="H184"/>
    </row>
    <row r="185" spans="7:8" x14ac:dyDescent="0.25">
      <c r="G185"/>
      <c r="H185"/>
    </row>
    <row r="186" spans="7:8" x14ac:dyDescent="0.25">
      <c r="G186"/>
      <c r="H186"/>
    </row>
    <row r="187" spans="7:8" x14ac:dyDescent="0.25">
      <c r="G187"/>
      <c r="H187"/>
    </row>
    <row r="188" spans="7:8" x14ac:dyDescent="0.25">
      <c r="G188"/>
      <c r="H188"/>
    </row>
    <row r="189" spans="7:8" x14ac:dyDescent="0.25">
      <c r="G189"/>
      <c r="H189"/>
    </row>
    <row r="190" spans="7:8" x14ac:dyDescent="0.25">
      <c r="G190"/>
      <c r="H190"/>
    </row>
    <row r="191" spans="7:8" x14ac:dyDescent="0.25">
      <c r="G191"/>
      <c r="H191"/>
    </row>
    <row r="192" spans="7:8" x14ac:dyDescent="0.25">
      <c r="G192"/>
      <c r="H192"/>
    </row>
    <row r="193" spans="7:8" x14ac:dyDescent="0.25">
      <c r="G193"/>
      <c r="H193"/>
    </row>
    <row r="194" spans="7:8" x14ac:dyDescent="0.25">
      <c r="G194"/>
      <c r="H194"/>
    </row>
    <row r="195" spans="7:8" x14ac:dyDescent="0.25">
      <c r="G195"/>
      <c r="H195"/>
    </row>
    <row r="196" spans="7:8" x14ac:dyDescent="0.25">
      <c r="G196"/>
      <c r="H196"/>
    </row>
    <row r="197" spans="7:8" x14ac:dyDescent="0.25">
      <c r="G197"/>
      <c r="H197"/>
    </row>
    <row r="198" spans="7:8" x14ac:dyDescent="0.25">
      <c r="G198"/>
      <c r="H198"/>
    </row>
    <row r="199" spans="7:8" x14ac:dyDescent="0.25">
      <c r="G199"/>
      <c r="H199"/>
    </row>
    <row r="200" spans="7:8" x14ac:dyDescent="0.25">
      <c r="G200"/>
      <c r="H200"/>
    </row>
    <row r="201" spans="7:8" x14ac:dyDescent="0.25">
      <c r="G201"/>
      <c r="H201"/>
    </row>
    <row r="202" spans="7:8" x14ac:dyDescent="0.25">
      <c r="G202"/>
      <c r="H202"/>
    </row>
    <row r="203" spans="7:8" x14ac:dyDescent="0.25">
      <c r="G203"/>
      <c r="H203"/>
    </row>
    <row r="204" spans="7:8" x14ac:dyDescent="0.25">
      <c r="G204"/>
      <c r="H204"/>
    </row>
    <row r="205" spans="7:8" x14ac:dyDescent="0.25">
      <c r="G205"/>
      <c r="H205"/>
    </row>
    <row r="206" spans="7:8" x14ac:dyDescent="0.25">
      <c r="G206"/>
      <c r="H206"/>
    </row>
    <row r="207" spans="7:8" x14ac:dyDescent="0.25">
      <c r="G207"/>
      <c r="H207"/>
    </row>
    <row r="208" spans="7:8" x14ac:dyDescent="0.25">
      <c r="G208"/>
      <c r="H208"/>
    </row>
    <row r="209" spans="7:8" x14ac:dyDescent="0.25">
      <c r="G209"/>
      <c r="H209"/>
    </row>
    <row r="210" spans="7:8" x14ac:dyDescent="0.25">
      <c r="G210"/>
      <c r="H210"/>
    </row>
    <row r="211" spans="7:8" x14ac:dyDescent="0.25">
      <c r="G211"/>
      <c r="H211"/>
    </row>
    <row r="212" spans="7:8" x14ac:dyDescent="0.25">
      <c r="G212"/>
      <c r="H212"/>
    </row>
    <row r="213" spans="7:8" x14ac:dyDescent="0.25">
      <c r="G213"/>
      <c r="H213"/>
    </row>
    <row r="214" spans="7:8" x14ac:dyDescent="0.25">
      <c r="G214"/>
      <c r="H214"/>
    </row>
    <row r="215" spans="7:8" x14ac:dyDescent="0.25">
      <c r="G215"/>
      <c r="H215"/>
    </row>
    <row r="216" spans="7:8" x14ac:dyDescent="0.25">
      <c r="G216"/>
      <c r="H216"/>
    </row>
    <row r="217" spans="7:8" x14ac:dyDescent="0.25">
      <c r="G217"/>
      <c r="H217"/>
    </row>
    <row r="218" spans="7:8" x14ac:dyDescent="0.25">
      <c r="G218"/>
      <c r="H218"/>
    </row>
    <row r="219" spans="7:8" x14ac:dyDescent="0.25">
      <c r="G219"/>
      <c r="H219"/>
    </row>
    <row r="220" spans="7:8" x14ac:dyDescent="0.25">
      <c r="G220"/>
      <c r="H220"/>
    </row>
    <row r="221" spans="7:8" x14ac:dyDescent="0.25">
      <c r="G221"/>
      <c r="H221"/>
    </row>
    <row r="222" spans="7:8" x14ac:dyDescent="0.25">
      <c r="G222"/>
      <c r="H222"/>
    </row>
    <row r="223" spans="7:8" x14ac:dyDescent="0.25">
      <c r="G223"/>
      <c r="H223"/>
    </row>
    <row r="224" spans="7:8" x14ac:dyDescent="0.25">
      <c r="G224"/>
      <c r="H224"/>
    </row>
    <row r="225" spans="7:8" x14ac:dyDescent="0.25">
      <c r="G225"/>
      <c r="H225"/>
    </row>
    <row r="226" spans="7:8" x14ac:dyDescent="0.25">
      <c r="G226"/>
      <c r="H226"/>
    </row>
    <row r="227" spans="7:8" x14ac:dyDescent="0.25">
      <c r="G227"/>
      <c r="H227"/>
    </row>
    <row r="228" spans="7:8" x14ac:dyDescent="0.25">
      <c r="G228"/>
      <c r="H228"/>
    </row>
    <row r="229" spans="7:8" x14ac:dyDescent="0.25">
      <c r="G229"/>
      <c r="H229"/>
    </row>
    <row r="230" spans="7:8" x14ac:dyDescent="0.25">
      <c r="G230"/>
      <c r="H230"/>
    </row>
    <row r="231" spans="7:8" x14ac:dyDescent="0.25">
      <c r="G231"/>
      <c r="H231"/>
    </row>
    <row r="232" spans="7:8" x14ac:dyDescent="0.25">
      <c r="G232"/>
      <c r="H232"/>
    </row>
    <row r="233" spans="7:8" x14ac:dyDescent="0.25">
      <c r="G233"/>
      <c r="H233"/>
    </row>
    <row r="234" spans="7:8" x14ac:dyDescent="0.25">
      <c r="G234"/>
      <c r="H234"/>
    </row>
    <row r="235" spans="7:8" x14ac:dyDescent="0.25">
      <c r="G235"/>
      <c r="H235"/>
    </row>
    <row r="236" spans="7:8" x14ac:dyDescent="0.25">
      <c r="G236"/>
      <c r="H236"/>
    </row>
    <row r="237" spans="7:8" x14ac:dyDescent="0.25">
      <c r="G237"/>
      <c r="H237"/>
    </row>
    <row r="238" spans="7:8" x14ac:dyDescent="0.25">
      <c r="G238"/>
      <c r="H238"/>
    </row>
    <row r="239" spans="7:8" x14ac:dyDescent="0.25">
      <c r="G239"/>
      <c r="H239"/>
    </row>
    <row r="240" spans="7:8" x14ac:dyDescent="0.25">
      <c r="G240"/>
      <c r="H240"/>
    </row>
    <row r="241" spans="7:8" x14ac:dyDescent="0.25">
      <c r="G241"/>
      <c r="H241"/>
    </row>
    <row r="242" spans="7:8" x14ac:dyDescent="0.25">
      <c r="G242"/>
      <c r="H242"/>
    </row>
    <row r="243" spans="7:8" x14ac:dyDescent="0.25">
      <c r="G243"/>
      <c r="H243"/>
    </row>
    <row r="244" spans="7:8" x14ac:dyDescent="0.25">
      <c r="G244"/>
      <c r="H244"/>
    </row>
    <row r="245" spans="7:8" x14ac:dyDescent="0.25">
      <c r="G245"/>
      <c r="H245"/>
    </row>
    <row r="246" spans="7:8" x14ac:dyDescent="0.25">
      <c r="G246"/>
      <c r="H246"/>
    </row>
    <row r="247" spans="7:8" x14ac:dyDescent="0.25">
      <c r="G247"/>
      <c r="H247"/>
    </row>
    <row r="248" spans="7:8" x14ac:dyDescent="0.25">
      <c r="G248"/>
      <c r="H248"/>
    </row>
    <row r="249" spans="7:8" x14ac:dyDescent="0.25">
      <c r="G249"/>
      <c r="H249"/>
    </row>
    <row r="250" spans="7:8" x14ac:dyDescent="0.25">
      <c r="G250"/>
      <c r="H250"/>
    </row>
    <row r="251" spans="7:8" x14ac:dyDescent="0.25">
      <c r="G251"/>
      <c r="H251"/>
    </row>
    <row r="252" spans="7:8" x14ac:dyDescent="0.25">
      <c r="G252"/>
      <c r="H252"/>
    </row>
    <row r="253" spans="7:8" x14ac:dyDescent="0.25">
      <c r="G253"/>
      <c r="H253"/>
    </row>
    <row r="254" spans="7:8" x14ac:dyDescent="0.25">
      <c r="G254"/>
      <c r="H254"/>
    </row>
    <row r="255" spans="7:8" x14ac:dyDescent="0.25">
      <c r="G255"/>
      <c r="H255"/>
    </row>
    <row r="256" spans="7:8" x14ac:dyDescent="0.25">
      <c r="G256"/>
      <c r="H256"/>
    </row>
    <row r="257" spans="7:8" x14ac:dyDescent="0.25">
      <c r="G257"/>
      <c r="H257"/>
    </row>
    <row r="258" spans="7:8" x14ac:dyDescent="0.25">
      <c r="G258"/>
      <c r="H258"/>
    </row>
    <row r="259" spans="7:8" x14ac:dyDescent="0.25">
      <c r="G259"/>
      <c r="H259"/>
    </row>
    <row r="260" spans="7:8" x14ac:dyDescent="0.25">
      <c r="G260"/>
      <c r="H260"/>
    </row>
    <row r="261" spans="7:8" x14ac:dyDescent="0.25">
      <c r="G261"/>
      <c r="H261"/>
    </row>
    <row r="262" spans="7:8" x14ac:dyDescent="0.25">
      <c r="G262"/>
      <c r="H262"/>
    </row>
    <row r="263" spans="7:8" x14ac:dyDescent="0.25">
      <c r="G263"/>
      <c r="H263"/>
    </row>
    <row r="264" spans="7:8" x14ac:dyDescent="0.25">
      <c r="G264"/>
      <c r="H264"/>
    </row>
    <row r="265" spans="7:8" x14ac:dyDescent="0.25">
      <c r="G265"/>
      <c r="H265"/>
    </row>
    <row r="266" spans="7:8" x14ac:dyDescent="0.25">
      <c r="G266"/>
      <c r="H266"/>
    </row>
    <row r="267" spans="7:8" x14ac:dyDescent="0.25">
      <c r="G267"/>
      <c r="H267"/>
    </row>
    <row r="268" spans="7:8" x14ac:dyDescent="0.25">
      <c r="G268"/>
      <c r="H268"/>
    </row>
    <row r="269" spans="7:8" x14ac:dyDescent="0.25">
      <c r="G269"/>
      <c r="H269"/>
    </row>
    <row r="270" spans="7:8" x14ac:dyDescent="0.25">
      <c r="G270"/>
      <c r="H270"/>
    </row>
    <row r="271" spans="7:8" x14ac:dyDescent="0.25">
      <c r="G271"/>
      <c r="H271"/>
    </row>
    <row r="272" spans="7:8" x14ac:dyDescent="0.25">
      <c r="G272"/>
      <c r="H272"/>
    </row>
    <row r="273" spans="7:8" x14ac:dyDescent="0.25">
      <c r="G273"/>
      <c r="H273"/>
    </row>
  </sheetData>
  <mergeCells count="21">
    <mergeCell ref="D7:F9"/>
    <mergeCell ref="C13:C14"/>
    <mergeCell ref="B13:B14"/>
    <mergeCell ref="D38:F38"/>
    <mergeCell ref="G19:G22"/>
    <mergeCell ref="D13:F14"/>
    <mergeCell ref="D19:F22"/>
    <mergeCell ref="D33:F33"/>
    <mergeCell ref="G24:G31"/>
    <mergeCell ref="D29:D31"/>
    <mergeCell ref="E29:E31"/>
    <mergeCell ref="F24:F31"/>
    <mergeCell ref="D34:F34"/>
    <mergeCell ref="D35:F36"/>
    <mergeCell ref="D44:F44"/>
    <mergeCell ref="B42:B43"/>
    <mergeCell ref="C42:C43"/>
    <mergeCell ref="D42:F43"/>
    <mergeCell ref="H19:H22"/>
    <mergeCell ref="G39:G40"/>
    <mergeCell ref="D39:F40"/>
  </mergeCells>
  <printOptions horizontalCentered="1" verticalCentered="1"/>
  <pageMargins left="0.11811023622047245" right="0.11811023622047245" top="0.11811023622047245" bottom="0.11811023622047245" header="0" footer="0"/>
  <pageSetup paperSize="8" scale="80" fitToWidth="0" orientation="landscape" r:id="rId1"/>
  <headerFooter>
    <oddFooter>Página &amp;P</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6"/>
  <sheetViews>
    <sheetView topLeftCell="A7" workbookViewId="0">
      <selection activeCell="A34" sqref="A34:B34"/>
    </sheetView>
  </sheetViews>
  <sheetFormatPr baseColWidth="10" defaultRowHeight="15" x14ac:dyDescent="0.25"/>
  <cols>
    <col min="1" max="1" width="60.7109375" customWidth="1"/>
    <col min="2" max="2" width="25.7109375" customWidth="1"/>
  </cols>
  <sheetData>
    <row r="1" spans="1:2" ht="26.25" x14ac:dyDescent="0.4">
      <c r="A1" s="58" t="s">
        <v>41</v>
      </c>
      <c r="B1" s="59" t="s">
        <v>244</v>
      </c>
    </row>
    <row r="3" spans="1:2" x14ac:dyDescent="0.25">
      <c r="A3" s="58" t="s">
        <v>43</v>
      </c>
    </row>
    <row r="4" spans="1:2" x14ac:dyDescent="0.25">
      <c r="A4" s="192" t="s">
        <v>113</v>
      </c>
      <c r="B4" s="193"/>
    </row>
    <row r="6" spans="1:2" x14ac:dyDescent="0.25">
      <c r="A6" s="58" t="s">
        <v>45</v>
      </c>
    </row>
    <row r="7" spans="1:2" x14ac:dyDescent="0.25">
      <c r="A7" s="194" t="s">
        <v>134</v>
      </c>
      <c r="B7" s="195"/>
    </row>
    <row r="8" spans="1:2" ht="32.25" customHeight="1" x14ac:dyDescent="0.25">
      <c r="A8" s="244" t="s">
        <v>114</v>
      </c>
      <c r="B8" s="245"/>
    </row>
    <row r="9" spans="1:2" x14ac:dyDescent="0.25">
      <c r="A9" s="240" t="s">
        <v>115</v>
      </c>
      <c r="B9" s="241"/>
    </row>
    <row r="11" spans="1:2" x14ac:dyDescent="0.25">
      <c r="A11" s="58" t="s">
        <v>50</v>
      </c>
    </row>
    <row r="12" spans="1:2" ht="29.25" customHeight="1" x14ac:dyDescent="0.25">
      <c r="A12" s="192" t="s">
        <v>116</v>
      </c>
      <c r="B12" s="193"/>
    </row>
    <row r="14" spans="1:2" x14ac:dyDescent="0.25">
      <c r="A14" s="58" t="s">
        <v>52</v>
      </c>
    </row>
    <row r="15" spans="1:2" x14ac:dyDescent="0.25">
      <c r="A15" s="192" t="s">
        <v>21</v>
      </c>
      <c r="B15" s="193"/>
    </row>
    <row r="17" spans="1:2" ht="52.5" customHeight="1" x14ac:dyDescent="0.25">
      <c r="A17" s="58" t="s">
        <v>55</v>
      </c>
      <c r="B17" s="60" t="s">
        <v>56</v>
      </c>
    </row>
    <row r="18" spans="1:2" x14ac:dyDescent="0.25">
      <c r="A18" s="70" t="s">
        <v>117</v>
      </c>
      <c r="B18" s="99">
        <v>0</v>
      </c>
    </row>
    <row r="19" spans="1:2" x14ac:dyDescent="0.25">
      <c r="A19" s="64" t="s">
        <v>61</v>
      </c>
      <c r="B19" s="65">
        <f>SUM(B18:B18)</f>
        <v>0</v>
      </c>
    </row>
    <row r="20" spans="1:2" x14ac:dyDescent="0.25">
      <c r="A20" s="64"/>
    </row>
    <row r="21" spans="1:2" x14ac:dyDescent="0.25">
      <c r="A21" s="58" t="s">
        <v>62</v>
      </c>
      <c r="B21" s="58" t="s">
        <v>133</v>
      </c>
    </row>
    <row r="22" spans="1:2" x14ac:dyDescent="0.25">
      <c r="A22" s="66" t="s">
        <v>63</v>
      </c>
      <c r="B22" s="67">
        <v>0</v>
      </c>
    </row>
    <row r="23" spans="1:2" x14ac:dyDescent="0.25">
      <c r="A23" s="66" t="s">
        <v>221</v>
      </c>
      <c r="B23" s="68">
        <v>0</v>
      </c>
    </row>
    <row r="24" spans="1:2" x14ac:dyDescent="0.25">
      <c r="A24" s="69" t="s">
        <v>64</v>
      </c>
      <c r="B24" s="70">
        <f>B23-B22</f>
        <v>0</v>
      </c>
    </row>
    <row r="25" spans="1:2" ht="22.5" x14ac:dyDescent="0.25">
      <c r="A25" s="126" t="s">
        <v>213</v>
      </c>
      <c r="B25" s="21"/>
    </row>
    <row r="26" spans="1:2" x14ac:dyDescent="0.25">
      <c r="A26" s="58" t="s">
        <v>65</v>
      </c>
    </row>
    <row r="27" spans="1:2" x14ac:dyDescent="0.25">
      <c r="A27" s="204"/>
      <c r="B27" s="205"/>
    </row>
    <row r="29" spans="1:2" x14ac:dyDescent="0.25">
      <c r="A29" s="58" t="s">
        <v>66</v>
      </c>
    </row>
    <row r="30" spans="1:2" x14ac:dyDescent="0.25">
      <c r="A30" s="202"/>
      <c r="B30" s="203"/>
    </row>
    <row r="31" spans="1:2" x14ac:dyDescent="0.25">
      <c r="A31" s="58"/>
    </row>
    <row r="32" spans="1:2" x14ac:dyDescent="0.25">
      <c r="A32" s="58" t="s">
        <v>67</v>
      </c>
    </row>
    <row r="33" spans="1:8" x14ac:dyDescent="0.25">
      <c r="A33" s="202"/>
      <c r="B33" s="203"/>
    </row>
    <row r="34" spans="1:8" x14ac:dyDescent="0.25">
      <c r="A34" s="58"/>
    </row>
    <row r="35" spans="1:8" x14ac:dyDescent="0.25">
      <c r="A35" s="58" t="s">
        <v>162</v>
      </c>
      <c r="B35" s="70" t="e">
        <f>B19/B24</f>
        <v>#DIV/0!</v>
      </c>
    </row>
    <row r="37" spans="1:8" x14ac:dyDescent="0.25">
      <c r="A37" s="58" t="s">
        <v>163</v>
      </c>
      <c r="B37" s="71" t="s">
        <v>211</v>
      </c>
    </row>
    <row r="38" spans="1:8" x14ac:dyDescent="0.25">
      <c r="D38" s="131"/>
    </row>
    <row r="39" spans="1:8" x14ac:dyDescent="0.25">
      <c r="A39" s="58" t="s">
        <v>68</v>
      </c>
    </row>
    <row r="40" spans="1:8" x14ac:dyDescent="0.25">
      <c r="A40" s="204"/>
      <c r="B40" s="205"/>
    </row>
    <row r="42" spans="1:8" x14ac:dyDescent="0.25">
      <c r="A42" s="58" t="s">
        <v>69</v>
      </c>
    </row>
    <row r="43" spans="1:8" x14ac:dyDescent="0.25">
      <c r="A43" s="204"/>
      <c r="B43" s="205"/>
    </row>
    <row r="46" spans="1:8" x14ac:dyDescent="0.25">
      <c r="H46" s="133"/>
    </row>
  </sheetData>
  <mergeCells count="11">
    <mergeCell ref="A43:B43"/>
    <mergeCell ref="A4:B4"/>
    <mergeCell ref="A7:B7"/>
    <mergeCell ref="A8:B8"/>
    <mergeCell ref="A9:B9"/>
    <mergeCell ref="A12:B12"/>
    <mergeCell ref="A15:B15"/>
    <mergeCell ref="A27:B27"/>
    <mergeCell ref="A30:B30"/>
    <mergeCell ref="A33:B33"/>
    <mergeCell ref="A40:B40"/>
  </mergeCells>
  <pageMargins left="0.7" right="0.7" top="0.75" bottom="0.75" header="0.3" footer="0.3"/>
  <pageSetup paperSize="9" orientation="portrait"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6"/>
  <sheetViews>
    <sheetView topLeftCell="A10" workbookViewId="0">
      <selection activeCell="A34" sqref="A34:B34"/>
    </sheetView>
  </sheetViews>
  <sheetFormatPr baseColWidth="10" defaultRowHeight="15" x14ac:dyDescent="0.25"/>
  <cols>
    <col min="1" max="1" width="60.7109375" customWidth="1"/>
    <col min="2" max="2" width="25.7109375" customWidth="1"/>
  </cols>
  <sheetData>
    <row r="1" spans="1:2" ht="26.25" x14ac:dyDescent="0.4">
      <c r="A1" s="58" t="s">
        <v>41</v>
      </c>
      <c r="B1" s="59" t="s">
        <v>245</v>
      </c>
    </row>
    <row r="3" spans="1:2" x14ac:dyDescent="0.25">
      <c r="A3" s="58" t="s">
        <v>43</v>
      </c>
    </row>
    <row r="4" spans="1:2" x14ac:dyDescent="0.25">
      <c r="A4" s="192" t="s">
        <v>118</v>
      </c>
      <c r="B4" s="193"/>
    </row>
    <row r="6" spans="1:2" x14ac:dyDescent="0.25">
      <c r="A6" s="58" t="s">
        <v>45</v>
      </c>
    </row>
    <row r="7" spans="1:2" x14ac:dyDescent="0.25">
      <c r="A7" s="194" t="s">
        <v>119</v>
      </c>
      <c r="B7" s="195"/>
    </row>
    <row r="8" spans="1:2" ht="15" customHeight="1" x14ac:dyDescent="0.25">
      <c r="A8" s="238" t="s">
        <v>120</v>
      </c>
      <c r="B8" s="239"/>
    </row>
    <row r="9" spans="1:2" x14ac:dyDescent="0.25">
      <c r="A9" s="240" t="s">
        <v>121</v>
      </c>
      <c r="B9" s="241"/>
    </row>
    <row r="11" spans="1:2" x14ac:dyDescent="0.25">
      <c r="A11" s="58" t="s">
        <v>50</v>
      </c>
    </row>
    <row r="12" spans="1:2" ht="32.25" customHeight="1" x14ac:dyDescent="0.25">
      <c r="A12" s="192" t="s">
        <v>122</v>
      </c>
      <c r="B12" s="193"/>
    </row>
    <row r="14" spans="1:2" x14ac:dyDescent="0.25">
      <c r="A14" s="58" t="s">
        <v>52</v>
      </c>
    </row>
    <row r="15" spans="1:2" x14ac:dyDescent="0.25">
      <c r="A15" s="192" t="s">
        <v>14</v>
      </c>
      <c r="B15" s="193"/>
    </row>
    <row r="17" spans="1:2" ht="51.75" customHeight="1" x14ac:dyDescent="0.25">
      <c r="A17" s="58" t="s">
        <v>55</v>
      </c>
      <c r="B17" s="60" t="s">
        <v>56</v>
      </c>
    </row>
    <row r="18" spans="1:2" x14ac:dyDescent="0.25">
      <c r="A18" s="70" t="s">
        <v>123</v>
      </c>
      <c r="B18" s="99">
        <v>0</v>
      </c>
    </row>
    <row r="19" spans="1:2" x14ac:dyDescent="0.25">
      <c r="A19" s="64" t="s">
        <v>61</v>
      </c>
      <c r="B19" s="65">
        <f>SUM(B18:B18)</f>
        <v>0</v>
      </c>
    </row>
    <row r="20" spans="1:2" x14ac:dyDescent="0.25">
      <c r="A20" s="64"/>
    </row>
    <row r="21" spans="1:2" x14ac:dyDescent="0.25">
      <c r="A21" s="58" t="s">
        <v>62</v>
      </c>
      <c r="B21" s="58" t="s">
        <v>131</v>
      </c>
    </row>
    <row r="22" spans="1:2" x14ac:dyDescent="0.25">
      <c r="A22" s="66" t="s">
        <v>63</v>
      </c>
      <c r="B22" s="67">
        <v>0</v>
      </c>
    </row>
    <row r="23" spans="1:2" x14ac:dyDescent="0.25">
      <c r="A23" s="66" t="s">
        <v>221</v>
      </c>
      <c r="B23" s="68">
        <v>0</v>
      </c>
    </row>
    <row r="24" spans="1:2" x14ac:dyDescent="0.25">
      <c r="A24" s="69" t="s">
        <v>64</v>
      </c>
      <c r="B24" s="70">
        <f>B23-B22</f>
        <v>0</v>
      </c>
    </row>
    <row r="25" spans="1:2" ht="22.5" x14ac:dyDescent="0.25">
      <c r="A25" s="126" t="s">
        <v>213</v>
      </c>
      <c r="B25" s="21"/>
    </row>
    <row r="26" spans="1:2" x14ac:dyDescent="0.25">
      <c r="A26" s="58" t="s">
        <v>65</v>
      </c>
    </row>
    <row r="27" spans="1:2" x14ac:dyDescent="0.25">
      <c r="A27" s="204"/>
      <c r="B27" s="205"/>
    </row>
    <row r="29" spans="1:2" x14ac:dyDescent="0.25">
      <c r="A29" s="58" t="s">
        <v>66</v>
      </c>
    </row>
    <row r="30" spans="1:2" x14ac:dyDescent="0.25">
      <c r="A30" s="202"/>
      <c r="B30" s="203"/>
    </row>
    <row r="31" spans="1:2" x14ac:dyDescent="0.25">
      <c r="A31" s="58"/>
    </row>
    <row r="32" spans="1:2" x14ac:dyDescent="0.25">
      <c r="A32" s="58" t="s">
        <v>67</v>
      </c>
    </row>
    <row r="33" spans="1:8" x14ac:dyDescent="0.25">
      <c r="A33" s="202"/>
      <c r="B33" s="203"/>
    </row>
    <row r="34" spans="1:8" x14ac:dyDescent="0.25">
      <c r="A34" s="58"/>
    </row>
    <row r="35" spans="1:8" x14ac:dyDescent="0.25">
      <c r="A35" s="58" t="s">
        <v>164</v>
      </c>
      <c r="B35" s="70" t="e">
        <f>B19/B24</f>
        <v>#DIV/0!</v>
      </c>
    </row>
    <row r="37" spans="1:8" ht="30" x14ac:dyDescent="0.25">
      <c r="A37" s="58" t="s">
        <v>165</v>
      </c>
      <c r="B37" s="82" t="s">
        <v>132</v>
      </c>
    </row>
    <row r="38" spans="1:8" x14ac:dyDescent="0.25">
      <c r="D38" s="131"/>
    </row>
    <row r="39" spans="1:8" x14ac:dyDescent="0.25">
      <c r="A39" s="58" t="s">
        <v>68</v>
      </c>
    </row>
    <row r="40" spans="1:8" x14ac:dyDescent="0.25">
      <c r="A40" s="204"/>
      <c r="B40" s="205"/>
    </row>
    <row r="42" spans="1:8" x14ac:dyDescent="0.25">
      <c r="A42" s="58" t="s">
        <v>69</v>
      </c>
    </row>
    <row r="43" spans="1:8" x14ac:dyDescent="0.25">
      <c r="A43" s="204"/>
      <c r="B43" s="205"/>
    </row>
    <row r="46" spans="1:8" x14ac:dyDescent="0.25">
      <c r="H46" s="133"/>
    </row>
  </sheetData>
  <mergeCells count="11">
    <mergeCell ref="A27:B27"/>
    <mergeCell ref="A30:B30"/>
    <mergeCell ref="A33:B33"/>
    <mergeCell ref="A40:B40"/>
    <mergeCell ref="A43:B43"/>
    <mergeCell ref="A15:B15"/>
    <mergeCell ref="A4:B4"/>
    <mergeCell ref="A7:B7"/>
    <mergeCell ref="A8:B8"/>
    <mergeCell ref="A9:B9"/>
    <mergeCell ref="A12:B12"/>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6"/>
  <sheetViews>
    <sheetView topLeftCell="A10" workbookViewId="0">
      <selection activeCell="A34" sqref="A34:B34"/>
    </sheetView>
  </sheetViews>
  <sheetFormatPr baseColWidth="10" defaultRowHeight="15" x14ac:dyDescent="0.25"/>
  <cols>
    <col min="1" max="1" width="60.7109375" customWidth="1"/>
    <col min="2" max="2" width="25.7109375" customWidth="1"/>
  </cols>
  <sheetData>
    <row r="1" spans="1:2" ht="26.25" x14ac:dyDescent="0.4">
      <c r="A1" s="58" t="s">
        <v>41</v>
      </c>
      <c r="B1" s="59" t="s">
        <v>124</v>
      </c>
    </row>
    <row r="3" spans="1:2" x14ac:dyDescent="0.25">
      <c r="A3" s="58" t="s">
        <v>43</v>
      </c>
    </row>
    <row r="4" spans="1:2" ht="33" customHeight="1" x14ac:dyDescent="0.25">
      <c r="A4" s="192" t="s">
        <v>125</v>
      </c>
      <c r="B4" s="193"/>
    </row>
    <row r="6" spans="1:2" x14ac:dyDescent="0.25">
      <c r="A6" s="58" t="s">
        <v>45</v>
      </c>
    </row>
    <row r="7" spans="1:2" x14ac:dyDescent="0.25">
      <c r="A7" s="194" t="s">
        <v>75</v>
      </c>
      <c r="B7" s="195"/>
    </row>
    <row r="8" spans="1:2" x14ac:dyDescent="0.25">
      <c r="A8" s="228" t="s">
        <v>126</v>
      </c>
      <c r="B8" s="229"/>
    </row>
    <row r="10" spans="1:2" x14ac:dyDescent="0.25">
      <c r="A10" s="58" t="s">
        <v>50</v>
      </c>
    </row>
    <row r="11" spans="1:2" ht="33" customHeight="1" x14ac:dyDescent="0.25">
      <c r="A11" s="192" t="s">
        <v>122</v>
      </c>
      <c r="B11" s="193"/>
    </row>
    <row r="13" spans="1:2" x14ac:dyDescent="0.25">
      <c r="A13" s="58" t="s">
        <v>52</v>
      </c>
    </row>
    <row r="14" spans="1:2" ht="19.5" customHeight="1" x14ac:dyDescent="0.25">
      <c r="A14" s="232" t="s">
        <v>15</v>
      </c>
      <c r="B14" s="233"/>
    </row>
    <row r="15" spans="1:2" ht="48.75" customHeight="1" x14ac:dyDescent="0.25">
      <c r="A15" s="236" t="s">
        <v>25</v>
      </c>
      <c r="B15" s="237"/>
    </row>
    <row r="17" spans="1:2" ht="48.75" customHeight="1" x14ac:dyDescent="0.25">
      <c r="A17" s="58" t="s">
        <v>55</v>
      </c>
      <c r="B17" s="60" t="s">
        <v>56</v>
      </c>
    </row>
    <row r="18" spans="1:2" x14ac:dyDescent="0.25">
      <c r="A18" s="61" t="s">
        <v>127</v>
      </c>
      <c r="B18" s="99">
        <f>'Cuadro resumen'!C39</f>
        <v>8999999.9999999981</v>
      </c>
    </row>
    <row r="19" spans="1:2" x14ac:dyDescent="0.25">
      <c r="A19" s="63" t="s">
        <v>128</v>
      </c>
      <c r="B19" s="102">
        <v>0</v>
      </c>
    </row>
    <row r="20" spans="1:2" x14ac:dyDescent="0.25">
      <c r="A20" s="64" t="s">
        <v>61</v>
      </c>
      <c r="B20" s="78">
        <f>SUM(B18:B19)</f>
        <v>8999999.9999999981</v>
      </c>
    </row>
    <row r="21" spans="1:2" x14ac:dyDescent="0.25">
      <c r="A21" s="64"/>
    </row>
    <row r="22" spans="1:2" x14ac:dyDescent="0.25">
      <c r="A22" s="58" t="s">
        <v>62</v>
      </c>
      <c r="B22" s="81" t="s">
        <v>129</v>
      </c>
    </row>
    <row r="23" spans="1:2" x14ac:dyDescent="0.25">
      <c r="A23" s="66" t="s">
        <v>63</v>
      </c>
      <c r="B23" s="67">
        <v>0</v>
      </c>
    </row>
    <row r="24" spans="1:2" x14ac:dyDescent="0.25">
      <c r="A24" s="66" t="s">
        <v>221</v>
      </c>
      <c r="B24" s="129">
        <v>40912</v>
      </c>
    </row>
    <row r="25" spans="1:2" x14ac:dyDescent="0.25">
      <c r="A25" s="69" t="s">
        <v>64</v>
      </c>
      <c r="B25" s="130">
        <f>B24-B23</f>
        <v>40912</v>
      </c>
    </row>
    <row r="26" spans="1:2" ht="22.5" x14ac:dyDescent="0.25">
      <c r="A26" s="126" t="s">
        <v>213</v>
      </c>
      <c r="B26" s="21"/>
    </row>
    <row r="27" spans="1:2" x14ac:dyDescent="0.25">
      <c r="A27" s="58" t="s">
        <v>65</v>
      </c>
    </row>
    <row r="28" spans="1:2" x14ac:dyDescent="0.25">
      <c r="A28" s="204" t="s">
        <v>246</v>
      </c>
      <c r="B28" s="205"/>
    </row>
    <row r="30" spans="1:2" x14ac:dyDescent="0.25">
      <c r="A30" s="58" t="s">
        <v>66</v>
      </c>
    </row>
    <row r="31" spans="1:2" ht="73.150000000000006" customHeight="1" x14ac:dyDescent="0.25">
      <c r="A31" s="202" t="s">
        <v>247</v>
      </c>
      <c r="B31" s="203"/>
    </row>
    <row r="32" spans="1:2" x14ac:dyDescent="0.25">
      <c r="A32" s="58"/>
    </row>
    <row r="33" spans="1:8" x14ac:dyDescent="0.25">
      <c r="A33" s="58" t="s">
        <v>67</v>
      </c>
    </row>
    <row r="34" spans="1:8" x14ac:dyDescent="0.25">
      <c r="A34" s="202" t="s">
        <v>248</v>
      </c>
      <c r="B34" s="203"/>
    </row>
    <row r="35" spans="1:8" x14ac:dyDescent="0.25">
      <c r="A35" s="58"/>
    </row>
    <row r="36" spans="1:8" x14ac:dyDescent="0.25">
      <c r="A36" s="58" t="s">
        <v>166</v>
      </c>
      <c r="B36" s="70">
        <f>B20/B25</f>
        <v>219.98435666797025</v>
      </c>
    </row>
    <row r="38" spans="1:8" ht="27" customHeight="1" x14ac:dyDescent="0.25">
      <c r="A38" s="83" t="s">
        <v>167</v>
      </c>
      <c r="B38" s="82" t="s">
        <v>130</v>
      </c>
      <c r="D38" s="131"/>
    </row>
    <row r="40" spans="1:8" x14ac:dyDescent="0.25">
      <c r="A40" s="58" t="s">
        <v>68</v>
      </c>
    </row>
    <row r="41" spans="1:8" x14ac:dyDescent="0.25">
      <c r="A41" s="204"/>
      <c r="B41" s="205"/>
    </row>
    <row r="43" spans="1:8" x14ac:dyDescent="0.25">
      <c r="A43" s="58" t="s">
        <v>69</v>
      </c>
    </row>
    <row r="44" spans="1:8" x14ac:dyDescent="0.25">
      <c r="A44" s="204"/>
      <c r="B44" s="205"/>
    </row>
    <row r="46" spans="1:8" x14ac:dyDescent="0.25">
      <c r="H46" s="133"/>
    </row>
  </sheetData>
  <mergeCells count="11">
    <mergeCell ref="A4:B4"/>
    <mergeCell ref="A7:B7"/>
    <mergeCell ref="A8:B8"/>
    <mergeCell ref="A11:B11"/>
    <mergeCell ref="A44:B44"/>
    <mergeCell ref="A14:B14"/>
    <mergeCell ref="A15:B15"/>
    <mergeCell ref="A28:B28"/>
    <mergeCell ref="A31:B31"/>
    <mergeCell ref="A34:B34"/>
    <mergeCell ref="A41:B41"/>
  </mergeCell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6"/>
  <sheetViews>
    <sheetView topLeftCell="A7" workbookViewId="0">
      <selection activeCell="A34" sqref="A34:B34"/>
    </sheetView>
  </sheetViews>
  <sheetFormatPr baseColWidth="10" defaultRowHeight="15" x14ac:dyDescent="0.25"/>
  <cols>
    <col min="1" max="1" width="60.140625" customWidth="1"/>
    <col min="2" max="2" width="27" customWidth="1"/>
  </cols>
  <sheetData>
    <row r="1" spans="1:3" ht="21.75" customHeight="1" x14ac:dyDescent="0.4">
      <c r="A1" s="58" t="s">
        <v>183</v>
      </c>
      <c r="B1" s="59" t="s">
        <v>181</v>
      </c>
    </row>
    <row r="3" spans="1:3" x14ac:dyDescent="0.25">
      <c r="A3" s="58" t="s">
        <v>43</v>
      </c>
    </row>
    <row r="4" spans="1:3" ht="15" customHeight="1" x14ac:dyDescent="0.25">
      <c r="A4" s="192" t="s">
        <v>182</v>
      </c>
      <c r="B4" s="193"/>
    </row>
    <row r="6" spans="1:3" x14ac:dyDescent="0.25">
      <c r="A6" s="58" t="s">
        <v>45</v>
      </c>
    </row>
    <row r="7" spans="1:3" x14ac:dyDescent="0.25">
      <c r="A7" s="194" t="s">
        <v>180</v>
      </c>
      <c r="B7" s="195"/>
    </row>
    <row r="8" spans="1:3" ht="15" customHeight="1" x14ac:dyDescent="0.25">
      <c r="A8" s="196" t="s">
        <v>190</v>
      </c>
      <c r="B8" s="197"/>
    </row>
    <row r="9" spans="1:3" ht="15" customHeight="1" x14ac:dyDescent="0.25">
      <c r="A9" s="198" t="s">
        <v>191</v>
      </c>
      <c r="B9" s="199"/>
    </row>
    <row r="10" spans="1:3" ht="15" customHeight="1" x14ac:dyDescent="0.25">
      <c r="A10" s="200" t="s">
        <v>192</v>
      </c>
      <c r="B10" s="201"/>
    </row>
    <row r="12" spans="1:3" x14ac:dyDescent="0.25">
      <c r="A12" s="58" t="s">
        <v>50</v>
      </c>
    </row>
    <row r="13" spans="1:3" ht="30.75" customHeight="1" x14ac:dyDescent="0.25">
      <c r="A13" s="247" t="s">
        <v>184</v>
      </c>
      <c r="B13" s="248"/>
      <c r="C13" s="62"/>
    </row>
    <row r="14" spans="1:3" ht="32.25" customHeight="1" x14ac:dyDescent="0.25">
      <c r="A14" s="246" t="s">
        <v>185</v>
      </c>
      <c r="B14" s="209"/>
    </row>
    <row r="15" spans="1:3" x14ac:dyDescent="0.25">
      <c r="A15" s="121"/>
      <c r="B15" s="121"/>
    </row>
    <row r="16" spans="1:3" x14ac:dyDescent="0.25">
      <c r="A16" s="58" t="s">
        <v>52</v>
      </c>
    </row>
    <row r="17" spans="1:2" ht="15" customHeight="1" x14ac:dyDescent="0.25">
      <c r="A17" s="206" t="s">
        <v>186</v>
      </c>
      <c r="B17" s="207"/>
    </row>
    <row r="18" spans="1:2" ht="15" customHeight="1" x14ac:dyDescent="0.25">
      <c r="A18" s="210" t="s">
        <v>173</v>
      </c>
      <c r="B18" s="211"/>
    </row>
    <row r="20" spans="1:2" ht="33" customHeight="1" x14ac:dyDescent="0.25">
      <c r="A20" s="58" t="s">
        <v>55</v>
      </c>
      <c r="B20" s="122" t="s">
        <v>249</v>
      </c>
    </row>
    <row r="21" spans="1:2" x14ac:dyDescent="0.25">
      <c r="A21" s="61" t="s">
        <v>187</v>
      </c>
      <c r="B21" s="99">
        <f>'Cuadro resumen'!C33</f>
        <v>150000</v>
      </c>
    </row>
    <row r="22" spans="1:2" x14ac:dyDescent="0.25">
      <c r="A22" s="63" t="s">
        <v>188</v>
      </c>
      <c r="B22" s="102">
        <v>0</v>
      </c>
    </row>
    <row r="23" spans="1:2" x14ac:dyDescent="0.25">
      <c r="A23" s="64"/>
    </row>
    <row r="24" spans="1:2" x14ac:dyDescent="0.25">
      <c r="A24" s="58"/>
    </row>
    <row r="25" spans="1:2" x14ac:dyDescent="0.25">
      <c r="A25" s="58" t="s">
        <v>189</v>
      </c>
      <c r="B25" s="123">
        <f>'Cuadro resumen'!C45</f>
        <v>30000000</v>
      </c>
    </row>
    <row r="27" spans="1:2" x14ac:dyDescent="0.25">
      <c r="A27" s="58" t="s">
        <v>193</v>
      </c>
      <c r="B27" s="124">
        <f>SUM(B21:B22)/B25</f>
        <v>5.0000000000000001E-3</v>
      </c>
    </row>
    <row r="29" spans="1:2" x14ac:dyDescent="0.25">
      <c r="A29" s="58" t="s">
        <v>69</v>
      </c>
    </row>
    <row r="30" spans="1:2" x14ac:dyDescent="0.25">
      <c r="A30" s="204"/>
      <c r="B30" s="205"/>
    </row>
    <row r="38" spans="4:8" x14ac:dyDescent="0.25">
      <c r="D38" s="131"/>
    </row>
    <row r="46" spans="4:8" x14ac:dyDescent="0.25">
      <c r="H46" s="133"/>
    </row>
  </sheetData>
  <mergeCells count="10">
    <mergeCell ref="A14:B14"/>
    <mergeCell ref="A30:B30"/>
    <mergeCell ref="A17:B17"/>
    <mergeCell ref="A18:B18"/>
    <mergeCell ref="A4:B4"/>
    <mergeCell ref="A7:B7"/>
    <mergeCell ref="A8:B8"/>
    <mergeCell ref="A9:B9"/>
    <mergeCell ref="A10:B10"/>
    <mergeCell ref="A13:B13"/>
  </mergeCell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6"/>
  <sheetViews>
    <sheetView topLeftCell="A28" workbookViewId="0">
      <selection activeCell="A34" sqref="A34:B34"/>
    </sheetView>
  </sheetViews>
  <sheetFormatPr baseColWidth="10" defaultRowHeight="15" x14ac:dyDescent="0.25"/>
  <cols>
    <col min="1" max="1" width="60.85546875" customWidth="1"/>
    <col min="2" max="2" width="27.5703125" customWidth="1"/>
  </cols>
  <sheetData>
    <row r="1" spans="1:2" ht="26.25" x14ac:dyDescent="0.4">
      <c r="A1" s="58" t="s">
        <v>41</v>
      </c>
      <c r="B1" s="59" t="s">
        <v>194</v>
      </c>
    </row>
    <row r="3" spans="1:2" x14ac:dyDescent="0.25">
      <c r="A3" s="58" t="s">
        <v>43</v>
      </c>
    </row>
    <row r="4" spans="1:2" ht="32.25" customHeight="1" x14ac:dyDescent="0.25">
      <c r="A4" s="192" t="s">
        <v>195</v>
      </c>
      <c r="B4" s="193"/>
    </row>
    <row r="6" spans="1:2" x14ac:dyDescent="0.25">
      <c r="A6" s="58" t="s">
        <v>45</v>
      </c>
    </row>
    <row r="7" spans="1:2" x14ac:dyDescent="0.25">
      <c r="A7" s="194" t="s">
        <v>196</v>
      </c>
      <c r="B7" s="195"/>
    </row>
    <row r="8" spans="1:2" ht="27" customHeight="1" x14ac:dyDescent="0.25">
      <c r="A8" s="196" t="s">
        <v>197</v>
      </c>
      <c r="B8" s="197"/>
    </row>
    <row r="9" spans="1:2" ht="27" customHeight="1" x14ac:dyDescent="0.25">
      <c r="A9" s="198" t="s">
        <v>199</v>
      </c>
      <c r="B9" s="199"/>
    </row>
    <row r="10" spans="1:2" ht="27" customHeight="1" x14ac:dyDescent="0.25">
      <c r="A10" s="200" t="s">
        <v>198</v>
      </c>
      <c r="B10" s="201"/>
    </row>
    <row r="12" spans="1:2" x14ac:dyDescent="0.25">
      <c r="A12" s="58" t="s">
        <v>50</v>
      </c>
    </row>
    <row r="13" spans="1:2" ht="34.5" customHeight="1" x14ac:dyDescent="0.25">
      <c r="A13" s="192" t="s">
        <v>185</v>
      </c>
      <c r="B13" s="193"/>
    </row>
    <row r="15" spans="1:2" x14ac:dyDescent="0.25">
      <c r="A15" s="58" t="s">
        <v>52</v>
      </c>
    </row>
    <row r="16" spans="1:2" ht="15" customHeight="1" x14ac:dyDescent="0.25">
      <c r="A16" s="192" t="s">
        <v>173</v>
      </c>
      <c r="B16" s="193"/>
    </row>
    <row r="18" spans="1:2" ht="54.75" customHeight="1" x14ac:dyDescent="0.25">
      <c r="A18" s="58" t="s">
        <v>55</v>
      </c>
      <c r="B18" s="60" t="s">
        <v>56</v>
      </c>
    </row>
    <row r="19" spans="1:2" x14ac:dyDescent="0.25">
      <c r="A19" s="70" t="s">
        <v>188</v>
      </c>
      <c r="B19" s="99">
        <v>1100000</v>
      </c>
    </row>
    <row r="20" spans="1:2" x14ac:dyDescent="0.25">
      <c r="A20" s="64" t="s">
        <v>61</v>
      </c>
      <c r="B20" s="65">
        <f>SUM(B19:B19)</f>
        <v>1100000</v>
      </c>
    </row>
    <row r="21" spans="1:2" x14ac:dyDescent="0.25">
      <c r="A21" s="64"/>
    </row>
    <row r="22" spans="1:2" x14ac:dyDescent="0.25">
      <c r="A22" s="58" t="s">
        <v>62</v>
      </c>
      <c r="B22" s="58" t="s">
        <v>208</v>
      </c>
    </row>
    <row r="23" spans="1:2" x14ac:dyDescent="0.25">
      <c r="A23" s="66" t="s">
        <v>63</v>
      </c>
      <c r="B23" s="67">
        <v>0</v>
      </c>
    </row>
    <row r="24" spans="1:2" x14ac:dyDescent="0.25">
      <c r="A24" s="66" t="s">
        <v>221</v>
      </c>
      <c r="B24" s="68">
        <v>20.5</v>
      </c>
    </row>
    <row r="25" spans="1:2" x14ac:dyDescent="0.25">
      <c r="A25" s="69" t="s">
        <v>64</v>
      </c>
      <c r="B25" s="70">
        <f>B24-B23</f>
        <v>20.5</v>
      </c>
    </row>
    <row r="26" spans="1:2" ht="22.5" x14ac:dyDescent="0.25">
      <c r="A26" s="126" t="s">
        <v>213</v>
      </c>
      <c r="B26" s="21"/>
    </row>
    <row r="27" spans="1:2" x14ac:dyDescent="0.25">
      <c r="A27" s="58" t="s">
        <v>65</v>
      </c>
    </row>
    <row r="28" spans="1:2" x14ac:dyDescent="0.25">
      <c r="A28" s="204" t="s">
        <v>219</v>
      </c>
      <c r="B28" s="205"/>
    </row>
    <row r="30" spans="1:2" x14ac:dyDescent="0.25">
      <c r="A30" s="58" t="s">
        <v>66</v>
      </c>
    </row>
    <row r="31" spans="1:2" x14ac:dyDescent="0.25">
      <c r="A31" s="202"/>
      <c r="B31" s="203"/>
    </row>
    <row r="32" spans="1:2" x14ac:dyDescent="0.25">
      <c r="A32" s="58"/>
    </row>
    <row r="33" spans="1:8" x14ac:dyDescent="0.25">
      <c r="A33" s="58" t="s">
        <v>67</v>
      </c>
    </row>
    <row r="34" spans="1:8" x14ac:dyDescent="0.25">
      <c r="A34" s="202" t="s">
        <v>220</v>
      </c>
      <c r="B34" s="203"/>
    </row>
    <row r="35" spans="1:8" x14ac:dyDescent="0.25">
      <c r="A35" s="58"/>
    </row>
    <row r="36" spans="1:8" x14ac:dyDescent="0.25">
      <c r="A36" s="58" t="s">
        <v>200</v>
      </c>
      <c r="B36" s="70">
        <f>B20/B25</f>
        <v>53658.536585365851</v>
      </c>
    </row>
    <row r="38" spans="1:8" x14ac:dyDescent="0.25">
      <c r="A38" s="58" t="s">
        <v>69</v>
      </c>
      <c r="D38" s="131"/>
    </row>
    <row r="39" spans="1:8" x14ac:dyDescent="0.25">
      <c r="A39" s="204"/>
      <c r="B39" s="205"/>
    </row>
    <row r="46" spans="1:8" x14ac:dyDescent="0.25">
      <c r="H46" s="133"/>
    </row>
  </sheetData>
  <mergeCells count="11">
    <mergeCell ref="A13:B13"/>
    <mergeCell ref="A4:B4"/>
    <mergeCell ref="A7:B7"/>
    <mergeCell ref="A8:B8"/>
    <mergeCell ref="A9:B9"/>
    <mergeCell ref="A10:B10"/>
    <mergeCell ref="A34:B34"/>
    <mergeCell ref="A39:B39"/>
    <mergeCell ref="A16:B16"/>
    <mergeCell ref="A28:B28"/>
    <mergeCell ref="A31:B31"/>
  </mergeCells>
  <pageMargins left="0.70866141732283472" right="0.70866141732283472" top="0.74803149606299213" bottom="0.74803149606299213" header="0.31496062992125984" footer="0.31496062992125984"/>
  <pageSetup paperSize="9" scale="95"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6"/>
  <sheetViews>
    <sheetView topLeftCell="A28" workbookViewId="0">
      <selection activeCell="A34" sqref="A34:B34"/>
    </sheetView>
  </sheetViews>
  <sheetFormatPr baseColWidth="10" defaultRowHeight="15" x14ac:dyDescent="0.25"/>
  <cols>
    <col min="1" max="1" width="61.85546875" customWidth="1"/>
    <col min="2" max="2" width="28.140625" customWidth="1"/>
  </cols>
  <sheetData>
    <row r="1" spans="1:2" ht="26.25" x14ac:dyDescent="0.4">
      <c r="A1" s="58" t="s">
        <v>41</v>
      </c>
      <c r="B1" s="59" t="s">
        <v>201</v>
      </c>
    </row>
    <row r="3" spans="1:2" x14ac:dyDescent="0.25">
      <c r="A3" s="58" t="s">
        <v>43</v>
      </c>
    </row>
    <row r="4" spans="1:2" ht="38.25" customHeight="1" x14ac:dyDescent="0.25">
      <c r="A4" s="192" t="s">
        <v>202</v>
      </c>
      <c r="B4" s="193"/>
    </row>
    <row r="6" spans="1:2" x14ac:dyDescent="0.25">
      <c r="A6" s="58" t="s">
        <v>45</v>
      </c>
    </row>
    <row r="7" spans="1:2" x14ac:dyDescent="0.25">
      <c r="A7" s="194" t="s">
        <v>75</v>
      </c>
      <c r="B7" s="195"/>
    </row>
    <row r="8" spans="1:2" ht="26.25" customHeight="1" x14ac:dyDescent="0.25">
      <c r="A8" s="249" t="s">
        <v>203</v>
      </c>
      <c r="B8" s="250"/>
    </row>
    <row r="10" spans="1:2" x14ac:dyDescent="0.25">
      <c r="A10" s="58" t="s">
        <v>50</v>
      </c>
    </row>
    <row r="11" spans="1:2" ht="51.75" customHeight="1" x14ac:dyDescent="0.25">
      <c r="A11" s="192" t="s">
        <v>204</v>
      </c>
      <c r="B11" s="193"/>
    </row>
    <row r="13" spans="1:2" x14ac:dyDescent="0.25">
      <c r="A13" s="58" t="s">
        <v>52</v>
      </c>
    </row>
    <row r="14" spans="1:2" x14ac:dyDescent="0.25">
      <c r="A14" s="192" t="s">
        <v>205</v>
      </c>
      <c r="B14" s="193"/>
    </row>
    <row r="16" spans="1:2" ht="50.25" customHeight="1" x14ac:dyDescent="0.25">
      <c r="A16" s="58" t="s">
        <v>55</v>
      </c>
      <c r="B16" s="60" t="s">
        <v>56</v>
      </c>
    </row>
    <row r="17" spans="1:2" x14ac:dyDescent="0.25">
      <c r="A17" s="70" t="s">
        <v>206</v>
      </c>
      <c r="B17" s="99">
        <f>'Cuadro resumen'!C44</f>
        <v>90000</v>
      </c>
    </row>
    <row r="18" spans="1:2" x14ac:dyDescent="0.25">
      <c r="A18" s="64" t="s">
        <v>61</v>
      </c>
      <c r="B18" s="65">
        <f>SUM(B17:B17)</f>
        <v>90000</v>
      </c>
    </row>
    <row r="19" spans="1:2" x14ac:dyDescent="0.25">
      <c r="A19" s="64"/>
    </row>
    <row r="20" spans="1:2" x14ac:dyDescent="0.25">
      <c r="A20" s="58" t="s">
        <v>62</v>
      </c>
      <c r="B20" s="58" t="s">
        <v>207</v>
      </c>
    </row>
    <row r="21" spans="1:2" x14ac:dyDescent="0.25">
      <c r="A21" s="66" t="s">
        <v>63</v>
      </c>
      <c r="B21" s="67">
        <v>0</v>
      </c>
    </row>
    <row r="22" spans="1:2" x14ac:dyDescent="0.25">
      <c r="A22" s="66" t="s">
        <v>221</v>
      </c>
      <c r="B22" s="68">
        <v>25</v>
      </c>
    </row>
    <row r="23" spans="1:2" x14ac:dyDescent="0.25">
      <c r="A23" s="69" t="s">
        <v>64</v>
      </c>
      <c r="B23" s="70">
        <f>B22-B21</f>
        <v>25</v>
      </c>
    </row>
    <row r="24" spans="1:2" x14ac:dyDescent="0.25">
      <c r="A24" s="126" t="s">
        <v>213</v>
      </c>
      <c r="B24" s="21"/>
    </row>
    <row r="25" spans="1:2" x14ac:dyDescent="0.25">
      <c r="A25" s="58" t="s">
        <v>65</v>
      </c>
    </row>
    <row r="26" spans="1:2" x14ac:dyDescent="0.25">
      <c r="A26" s="204" t="s">
        <v>216</v>
      </c>
      <c r="B26" s="205"/>
    </row>
    <row r="28" spans="1:2" x14ac:dyDescent="0.25">
      <c r="A28" s="58" t="s">
        <v>66</v>
      </c>
    </row>
    <row r="29" spans="1:2" x14ac:dyDescent="0.25">
      <c r="A29" s="202" t="s">
        <v>217</v>
      </c>
      <c r="B29" s="203"/>
    </row>
    <row r="30" spans="1:2" x14ac:dyDescent="0.25">
      <c r="A30" s="58"/>
    </row>
    <row r="31" spans="1:2" x14ac:dyDescent="0.25">
      <c r="A31" s="58" t="s">
        <v>67</v>
      </c>
    </row>
    <row r="32" spans="1:2" x14ac:dyDescent="0.25">
      <c r="A32" s="202" t="s">
        <v>218</v>
      </c>
      <c r="B32" s="203"/>
    </row>
    <row r="33" spans="1:8" x14ac:dyDescent="0.25">
      <c r="A33" s="58"/>
    </row>
    <row r="34" spans="1:8" x14ac:dyDescent="0.25">
      <c r="A34" s="58" t="s">
        <v>149</v>
      </c>
      <c r="B34" s="70">
        <f>B18/B23</f>
        <v>3600</v>
      </c>
    </row>
    <row r="36" spans="1:8" x14ac:dyDescent="0.25">
      <c r="A36" s="58" t="s">
        <v>69</v>
      </c>
    </row>
    <row r="37" spans="1:8" x14ac:dyDescent="0.25">
      <c r="A37" s="204"/>
      <c r="B37" s="205"/>
    </row>
    <row r="38" spans="1:8" x14ac:dyDescent="0.25">
      <c r="D38" s="58"/>
    </row>
    <row r="46" spans="1:8" x14ac:dyDescent="0.25">
      <c r="H46" s="133"/>
    </row>
  </sheetData>
  <mergeCells count="9">
    <mergeCell ref="A37:B37"/>
    <mergeCell ref="A14:B14"/>
    <mergeCell ref="A26:B26"/>
    <mergeCell ref="A29:B29"/>
    <mergeCell ref="A4:B4"/>
    <mergeCell ref="A7:B7"/>
    <mergeCell ref="A8:B8"/>
    <mergeCell ref="A11:B11"/>
    <mergeCell ref="A32:B32"/>
  </mergeCells>
  <pageMargins left="0.70866141732283472" right="0.70866141732283472" top="0.74803149606299213" bottom="0.74803149606299213" header="0.31496062992125984" footer="0.31496062992125984"/>
  <pageSetup paperSize="9" scale="9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0"/>
  <sheetViews>
    <sheetView topLeftCell="A19" workbookViewId="0">
      <selection activeCell="E15" sqref="E15"/>
    </sheetView>
  </sheetViews>
  <sheetFormatPr baseColWidth="10" defaultRowHeight="15" x14ac:dyDescent="0.25"/>
  <cols>
    <col min="1" max="1" width="60.7109375" customWidth="1"/>
    <col min="2" max="2" width="25.7109375" customWidth="1"/>
    <col min="3" max="3" width="43.42578125" customWidth="1"/>
  </cols>
  <sheetData>
    <row r="1" spans="1:2" ht="26.25" x14ac:dyDescent="0.4">
      <c r="A1" s="58" t="s">
        <v>41</v>
      </c>
      <c r="B1" s="59" t="s">
        <v>42</v>
      </c>
    </row>
    <row r="3" spans="1:2" x14ac:dyDescent="0.25">
      <c r="A3" s="58" t="s">
        <v>43</v>
      </c>
    </row>
    <row r="4" spans="1:2" ht="18.75" customHeight="1" x14ac:dyDescent="0.25">
      <c r="A4" s="192" t="s">
        <v>44</v>
      </c>
      <c r="B4" s="193"/>
    </row>
    <row r="6" spans="1:2" x14ac:dyDescent="0.25">
      <c r="A6" s="58" t="s">
        <v>45</v>
      </c>
    </row>
    <row r="7" spans="1:2" x14ac:dyDescent="0.25">
      <c r="A7" s="194" t="s">
        <v>46</v>
      </c>
      <c r="B7" s="195"/>
    </row>
    <row r="8" spans="1:2" x14ac:dyDescent="0.25">
      <c r="A8" s="196" t="s">
        <v>47</v>
      </c>
      <c r="B8" s="197"/>
    </row>
    <row r="9" spans="1:2" x14ac:dyDescent="0.25">
      <c r="A9" s="198" t="s">
        <v>48</v>
      </c>
      <c r="B9" s="199"/>
    </row>
    <row r="10" spans="1:2" x14ac:dyDescent="0.25">
      <c r="A10" s="200" t="s">
        <v>49</v>
      </c>
      <c r="B10" s="201"/>
    </row>
    <row r="12" spans="1:2" x14ac:dyDescent="0.25">
      <c r="A12" s="58" t="s">
        <v>50</v>
      </c>
    </row>
    <row r="13" spans="1:2" ht="34.5" customHeight="1" x14ac:dyDescent="0.25">
      <c r="A13" s="192" t="s">
        <v>51</v>
      </c>
      <c r="B13" s="193"/>
    </row>
    <row r="15" spans="1:2" x14ac:dyDescent="0.25">
      <c r="A15" s="58" t="s">
        <v>52</v>
      </c>
    </row>
    <row r="16" spans="1:2" ht="45" customHeight="1" x14ac:dyDescent="0.25">
      <c r="A16" s="206" t="s">
        <v>53</v>
      </c>
      <c r="B16" s="207"/>
    </row>
    <row r="17" spans="1:2" ht="30" customHeight="1" x14ac:dyDescent="0.25">
      <c r="A17" s="208" t="s">
        <v>17</v>
      </c>
      <c r="B17" s="209"/>
    </row>
    <row r="18" spans="1:2" ht="31.5" customHeight="1" x14ac:dyDescent="0.25">
      <c r="A18" s="208" t="s">
        <v>18</v>
      </c>
      <c r="B18" s="209"/>
    </row>
    <row r="19" spans="1:2" ht="49.5" customHeight="1" x14ac:dyDescent="0.25">
      <c r="A19" s="210" t="s">
        <v>54</v>
      </c>
      <c r="B19" s="211"/>
    </row>
    <row r="21" spans="1:2" ht="48.75" customHeight="1" x14ac:dyDescent="0.25">
      <c r="A21" s="58" t="s">
        <v>55</v>
      </c>
      <c r="B21" s="60" t="s">
        <v>56</v>
      </c>
    </row>
    <row r="22" spans="1:2" x14ac:dyDescent="0.25">
      <c r="A22" s="61" t="s">
        <v>57</v>
      </c>
      <c r="B22" s="99">
        <f>'Cuadro resumen'!C19</f>
        <v>1855075.73</v>
      </c>
    </row>
    <row r="23" spans="1:2" x14ac:dyDescent="0.25">
      <c r="A23" s="62" t="s">
        <v>58</v>
      </c>
      <c r="B23" s="100">
        <f>'Cuadro resumen'!C20</f>
        <v>239000</v>
      </c>
    </row>
    <row r="24" spans="1:2" x14ac:dyDescent="0.25">
      <c r="A24" s="62" t="s">
        <v>59</v>
      </c>
      <c r="B24" s="101">
        <f>'Cuadro resumen'!C21</f>
        <v>905924.27</v>
      </c>
    </row>
    <row r="25" spans="1:2" x14ac:dyDescent="0.25">
      <c r="A25" s="63" t="s">
        <v>60</v>
      </c>
      <c r="B25" s="102">
        <v>0</v>
      </c>
    </row>
    <row r="26" spans="1:2" x14ac:dyDescent="0.25">
      <c r="A26" s="64" t="s">
        <v>61</v>
      </c>
      <c r="B26" s="65">
        <f>SUM(B22:B25)</f>
        <v>3000000</v>
      </c>
    </row>
    <row r="27" spans="1:2" x14ac:dyDescent="0.25">
      <c r="A27" s="64"/>
    </row>
    <row r="28" spans="1:2" x14ac:dyDescent="0.25">
      <c r="A28" s="58" t="s">
        <v>62</v>
      </c>
      <c r="B28" s="58" t="s">
        <v>147</v>
      </c>
    </row>
    <row r="29" spans="1:2" x14ac:dyDescent="0.25">
      <c r="A29" s="66" t="s">
        <v>63</v>
      </c>
      <c r="B29" s="67">
        <v>0</v>
      </c>
    </row>
    <row r="30" spans="1:2" x14ac:dyDescent="0.25">
      <c r="A30" s="66" t="s">
        <v>212</v>
      </c>
      <c r="B30" s="68">
        <v>78029</v>
      </c>
    </row>
    <row r="31" spans="1:2" x14ac:dyDescent="0.25">
      <c r="A31" s="69" t="s">
        <v>64</v>
      </c>
      <c r="B31" s="70">
        <f>B30-B29</f>
        <v>78029</v>
      </c>
    </row>
    <row r="32" spans="1:2" ht="15.75" customHeight="1" x14ac:dyDescent="0.25">
      <c r="A32" s="126" t="s">
        <v>213</v>
      </c>
      <c r="B32" s="21"/>
    </row>
    <row r="33" spans="1:2" x14ac:dyDescent="0.25">
      <c r="A33" s="58" t="s">
        <v>65</v>
      </c>
    </row>
    <row r="34" spans="1:2" x14ac:dyDescent="0.25">
      <c r="A34" s="204" t="s">
        <v>250</v>
      </c>
      <c r="B34" s="205"/>
    </row>
    <row r="36" spans="1:2" x14ac:dyDescent="0.25">
      <c r="A36" s="58" t="s">
        <v>66</v>
      </c>
    </row>
    <row r="37" spans="1:2" x14ac:dyDescent="0.25">
      <c r="A37" s="202" t="s">
        <v>251</v>
      </c>
      <c r="B37" s="203"/>
    </row>
    <row r="38" spans="1:2" x14ac:dyDescent="0.25">
      <c r="A38" s="58"/>
    </row>
    <row r="39" spans="1:2" x14ac:dyDescent="0.25">
      <c r="A39" s="58" t="s">
        <v>67</v>
      </c>
    </row>
    <row r="40" spans="1:2" x14ac:dyDescent="0.25">
      <c r="A40" s="202" t="s">
        <v>252</v>
      </c>
      <c r="B40" s="203"/>
    </row>
    <row r="41" spans="1:2" x14ac:dyDescent="0.25">
      <c r="A41" s="58"/>
    </row>
    <row r="42" spans="1:2" x14ac:dyDescent="0.25">
      <c r="A42" s="58" t="s">
        <v>149</v>
      </c>
      <c r="B42" s="70">
        <f>B26/B31</f>
        <v>38.447243973394507</v>
      </c>
    </row>
    <row r="44" spans="1:2" x14ac:dyDescent="0.25">
      <c r="A44" s="58" t="s">
        <v>150</v>
      </c>
      <c r="B44" s="71" t="s">
        <v>169</v>
      </c>
    </row>
    <row r="46" spans="1:2" x14ac:dyDescent="0.25">
      <c r="A46" s="58" t="s">
        <v>68</v>
      </c>
    </row>
    <row r="47" spans="1:2" x14ac:dyDescent="0.25">
      <c r="A47" s="204"/>
      <c r="B47" s="205"/>
    </row>
    <row r="49" spans="1:2" x14ac:dyDescent="0.25">
      <c r="A49" s="58" t="s">
        <v>69</v>
      </c>
    </row>
    <row r="50" spans="1:2" x14ac:dyDescent="0.25">
      <c r="A50" s="204" t="s">
        <v>253</v>
      </c>
      <c r="B50" s="205"/>
    </row>
  </sheetData>
  <mergeCells count="15">
    <mergeCell ref="A40:B40"/>
    <mergeCell ref="A47:B47"/>
    <mergeCell ref="A50:B50"/>
    <mergeCell ref="A16:B16"/>
    <mergeCell ref="A17:B17"/>
    <mergeCell ref="A18:B18"/>
    <mergeCell ref="A19:B19"/>
    <mergeCell ref="A34:B34"/>
    <mergeCell ref="A37:B37"/>
    <mergeCell ref="A13:B13"/>
    <mergeCell ref="A4:B4"/>
    <mergeCell ref="A7:B7"/>
    <mergeCell ref="A8:B8"/>
    <mergeCell ref="A9:B9"/>
    <mergeCell ref="A10:B10"/>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0"/>
  <sheetViews>
    <sheetView workbookViewId="0">
      <selection activeCell="E15" sqref="E15"/>
    </sheetView>
  </sheetViews>
  <sheetFormatPr baseColWidth="10" defaultRowHeight="15" x14ac:dyDescent="0.25"/>
  <cols>
    <col min="1" max="1" width="60.7109375" customWidth="1"/>
    <col min="2" max="2" width="25.7109375" customWidth="1"/>
  </cols>
  <sheetData>
    <row r="1" spans="1:2" ht="26.25" x14ac:dyDescent="0.4">
      <c r="A1" s="58" t="s">
        <v>41</v>
      </c>
      <c r="B1" s="59" t="s">
        <v>70</v>
      </c>
    </row>
    <row r="3" spans="1:2" x14ac:dyDescent="0.25">
      <c r="A3" s="58" t="s">
        <v>43</v>
      </c>
    </row>
    <row r="4" spans="1:2" ht="33" customHeight="1" x14ac:dyDescent="0.25">
      <c r="A4" s="192" t="s">
        <v>76</v>
      </c>
      <c r="B4" s="193"/>
    </row>
    <row r="6" spans="1:2" x14ac:dyDescent="0.25">
      <c r="A6" s="58" t="s">
        <v>45</v>
      </c>
    </row>
    <row r="7" spans="1:2" x14ac:dyDescent="0.25">
      <c r="A7" s="194" t="s">
        <v>46</v>
      </c>
      <c r="B7" s="195"/>
    </row>
    <row r="8" spans="1:2" ht="15" customHeight="1" x14ac:dyDescent="0.25">
      <c r="A8" s="212" t="s">
        <v>71</v>
      </c>
      <c r="B8" s="213"/>
    </row>
    <row r="9" spans="1:2" x14ac:dyDescent="0.25">
      <c r="A9" s="214" t="s">
        <v>48</v>
      </c>
      <c r="B9" s="215"/>
    </row>
    <row r="10" spans="1:2" ht="15" customHeight="1" x14ac:dyDescent="0.25">
      <c r="A10" s="216" t="s">
        <v>72</v>
      </c>
      <c r="B10" s="217"/>
    </row>
    <row r="12" spans="1:2" x14ac:dyDescent="0.25">
      <c r="A12" s="58" t="s">
        <v>50</v>
      </c>
    </row>
    <row r="13" spans="1:2" ht="33.75" customHeight="1" x14ac:dyDescent="0.25">
      <c r="A13" s="192" t="s">
        <v>51</v>
      </c>
      <c r="B13" s="193"/>
    </row>
    <row r="15" spans="1:2" x14ac:dyDescent="0.25">
      <c r="A15" s="58" t="s">
        <v>52</v>
      </c>
    </row>
    <row r="16" spans="1:2" ht="49.5" customHeight="1" x14ac:dyDescent="0.25">
      <c r="A16" s="206" t="s">
        <v>53</v>
      </c>
      <c r="B16" s="207"/>
    </row>
    <row r="17" spans="1:2" ht="31.5" customHeight="1" x14ac:dyDescent="0.25">
      <c r="A17" s="208" t="s">
        <v>17</v>
      </c>
      <c r="B17" s="209"/>
    </row>
    <row r="18" spans="1:2" ht="29.25" customHeight="1" x14ac:dyDescent="0.25">
      <c r="A18" s="208" t="s">
        <v>18</v>
      </c>
      <c r="B18" s="209"/>
    </row>
    <row r="19" spans="1:2" ht="47.25" customHeight="1" x14ac:dyDescent="0.25">
      <c r="A19" s="210" t="s">
        <v>54</v>
      </c>
      <c r="B19" s="211"/>
    </row>
    <row r="21" spans="1:2" ht="48" customHeight="1" x14ac:dyDescent="0.25">
      <c r="A21" s="58" t="s">
        <v>55</v>
      </c>
      <c r="B21" s="60" t="s">
        <v>56</v>
      </c>
    </row>
    <row r="22" spans="1:2" x14ac:dyDescent="0.25">
      <c r="A22" s="61" t="s">
        <v>57</v>
      </c>
      <c r="B22" s="99">
        <f>'Cuadro resumen'!C19</f>
        <v>1855075.73</v>
      </c>
    </row>
    <row r="23" spans="1:2" x14ac:dyDescent="0.25">
      <c r="A23" s="62" t="s">
        <v>58</v>
      </c>
      <c r="B23" s="100">
        <f>'Cuadro resumen'!C20</f>
        <v>239000</v>
      </c>
    </row>
    <row r="24" spans="1:2" x14ac:dyDescent="0.25">
      <c r="A24" s="62" t="s">
        <v>59</v>
      </c>
      <c r="B24" s="101">
        <f>'Cuadro resumen'!C21</f>
        <v>905924.27</v>
      </c>
    </row>
    <row r="25" spans="1:2" x14ac:dyDescent="0.25">
      <c r="A25" s="63" t="s">
        <v>60</v>
      </c>
      <c r="B25" s="102">
        <v>0</v>
      </c>
    </row>
    <row r="26" spans="1:2" x14ac:dyDescent="0.25">
      <c r="A26" s="64" t="s">
        <v>61</v>
      </c>
      <c r="B26" s="65">
        <f>SUM(B22:B25)</f>
        <v>3000000</v>
      </c>
    </row>
    <row r="27" spans="1:2" x14ac:dyDescent="0.25">
      <c r="A27" s="64"/>
    </row>
    <row r="28" spans="1:2" x14ac:dyDescent="0.25">
      <c r="A28" s="58" t="s">
        <v>62</v>
      </c>
      <c r="B28" s="58" t="s">
        <v>148</v>
      </c>
    </row>
    <row r="29" spans="1:2" x14ac:dyDescent="0.25">
      <c r="A29" s="66" t="s">
        <v>63</v>
      </c>
      <c r="B29" s="67">
        <v>0</v>
      </c>
    </row>
    <row r="30" spans="1:2" x14ac:dyDescent="0.25">
      <c r="A30" s="66" t="s">
        <v>212</v>
      </c>
      <c r="B30" s="68">
        <v>367</v>
      </c>
    </row>
    <row r="31" spans="1:2" x14ac:dyDescent="0.25">
      <c r="A31" s="69" t="s">
        <v>64</v>
      </c>
      <c r="B31" s="70">
        <f>B30-B29</f>
        <v>367</v>
      </c>
    </row>
    <row r="32" spans="1:2" ht="22.5" x14ac:dyDescent="0.25">
      <c r="A32" s="126" t="s">
        <v>213</v>
      </c>
      <c r="B32" s="21"/>
    </row>
    <row r="33" spans="1:2" x14ac:dyDescent="0.25">
      <c r="A33" s="58" t="s">
        <v>65</v>
      </c>
    </row>
    <row r="34" spans="1:2" x14ac:dyDescent="0.25">
      <c r="A34" s="204" t="s">
        <v>254</v>
      </c>
      <c r="B34" s="205"/>
    </row>
    <row r="36" spans="1:2" x14ac:dyDescent="0.25">
      <c r="A36" s="58" t="s">
        <v>66</v>
      </c>
    </row>
    <row r="37" spans="1:2" x14ac:dyDescent="0.25">
      <c r="A37" s="202" t="s">
        <v>255</v>
      </c>
      <c r="B37" s="203"/>
    </row>
    <row r="38" spans="1:2" x14ac:dyDescent="0.25">
      <c r="A38" s="58"/>
    </row>
    <row r="39" spans="1:2" x14ac:dyDescent="0.25">
      <c r="A39" s="58" t="s">
        <v>67</v>
      </c>
    </row>
    <row r="40" spans="1:2" x14ac:dyDescent="0.25">
      <c r="A40" s="202" t="s">
        <v>254</v>
      </c>
      <c r="B40" s="203"/>
    </row>
    <row r="41" spans="1:2" x14ac:dyDescent="0.25">
      <c r="A41" s="58"/>
    </row>
    <row r="42" spans="1:2" x14ac:dyDescent="0.25">
      <c r="A42" s="58" t="s">
        <v>149</v>
      </c>
      <c r="B42" s="70">
        <f>B26/B31</f>
        <v>8174.3869209809263</v>
      </c>
    </row>
    <row r="44" spans="1:2" x14ac:dyDescent="0.25">
      <c r="A44" s="58" t="s">
        <v>151</v>
      </c>
      <c r="B44" s="71" t="s">
        <v>168</v>
      </c>
    </row>
    <row r="46" spans="1:2" x14ac:dyDescent="0.25">
      <c r="A46" s="58" t="s">
        <v>68</v>
      </c>
    </row>
    <row r="47" spans="1:2" x14ac:dyDescent="0.25">
      <c r="A47" s="204"/>
      <c r="B47" s="205"/>
    </row>
    <row r="49" spans="1:2" x14ac:dyDescent="0.25">
      <c r="A49" s="58" t="s">
        <v>69</v>
      </c>
    </row>
    <row r="50" spans="1:2" x14ac:dyDescent="0.25">
      <c r="A50" s="204"/>
      <c r="B50" s="205"/>
    </row>
  </sheetData>
  <mergeCells count="15">
    <mergeCell ref="A13:B13"/>
    <mergeCell ref="A4:B4"/>
    <mergeCell ref="A7:B7"/>
    <mergeCell ref="A8:B8"/>
    <mergeCell ref="A9:B9"/>
    <mergeCell ref="A10:B10"/>
    <mergeCell ref="A40:B40"/>
    <mergeCell ref="A47:B47"/>
    <mergeCell ref="A50:B50"/>
    <mergeCell ref="A16:B16"/>
    <mergeCell ref="A17:B17"/>
    <mergeCell ref="A18:B18"/>
    <mergeCell ref="A19:B19"/>
    <mergeCell ref="A34:B34"/>
    <mergeCell ref="A37:B3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6"/>
  <sheetViews>
    <sheetView topLeftCell="A19" workbookViewId="0">
      <selection activeCell="D45" sqref="D45"/>
    </sheetView>
  </sheetViews>
  <sheetFormatPr baseColWidth="10" defaultRowHeight="15" x14ac:dyDescent="0.25"/>
  <cols>
    <col min="1" max="1" width="60.7109375" customWidth="1"/>
    <col min="2" max="2" width="25.7109375" customWidth="1"/>
  </cols>
  <sheetData>
    <row r="1" spans="1:2" ht="26.25" x14ac:dyDescent="0.4">
      <c r="A1" s="58" t="s">
        <v>41</v>
      </c>
      <c r="B1" s="59" t="s">
        <v>73</v>
      </c>
    </row>
    <row r="3" spans="1:2" x14ac:dyDescent="0.25">
      <c r="A3" s="58" t="s">
        <v>43</v>
      </c>
    </row>
    <row r="4" spans="1:2" ht="33" customHeight="1" x14ac:dyDescent="0.25">
      <c r="A4" s="192" t="s">
        <v>74</v>
      </c>
      <c r="B4" s="193"/>
    </row>
    <row r="6" spans="1:2" x14ac:dyDescent="0.25">
      <c r="A6" s="58" t="s">
        <v>45</v>
      </c>
    </row>
    <row r="7" spans="1:2" x14ac:dyDescent="0.25">
      <c r="A7" s="218" t="s">
        <v>75</v>
      </c>
      <c r="B7" s="219"/>
    </row>
    <row r="8" spans="1:2" x14ac:dyDescent="0.25">
      <c r="A8" s="74" t="s">
        <v>77</v>
      </c>
      <c r="B8" s="75"/>
    </row>
    <row r="9" spans="1:2" x14ac:dyDescent="0.25">
      <c r="A9" s="72" t="s">
        <v>78</v>
      </c>
      <c r="B9" s="73"/>
    </row>
    <row r="10" spans="1:2" x14ac:dyDescent="0.25">
      <c r="A10" s="76"/>
      <c r="B10" s="77"/>
    </row>
    <row r="12" spans="1:2" x14ac:dyDescent="0.25">
      <c r="A12" s="58" t="s">
        <v>50</v>
      </c>
    </row>
    <row r="13" spans="1:2" ht="50.25" customHeight="1" x14ac:dyDescent="0.25">
      <c r="A13" s="192" t="s">
        <v>89</v>
      </c>
      <c r="B13" s="193"/>
    </row>
    <row r="15" spans="1:2" x14ac:dyDescent="0.25">
      <c r="A15" s="58" t="s">
        <v>52</v>
      </c>
    </row>
    <row r="16" spans="1:2" x14ac:dyDescent="0.25">
      <c r="A16" s="220" t="s">
        <v>12</v>
      </c>
      <c r="B16" s="221"/>
    </row>
    <row r="17" spans="1:2" ht="27.75" customHeight="1" x14ac:dyDescent="0.25">
      <c r="A17" s="222" t="s">
        <v>13</v>
      </c>
      <c r="B17" s="223"/>
    </row>
    <row r="18" spans="1:2" x14ac:dyDescent="0.25">
      <c r="A18" s="224" t="s">
        <v>22</v>
      </c>
      <c r="B18" s="225"/>
    </row>
    <row r="20" spans="1:2" ht="45.75" customHeight="1" x14ac:dyDescent="0.25">
      <c r="A20" s="58" t="s">
        <v>55</v>
      </c>
      <c r="B20" s="60" t="s">
        <v>56</v>
      </c>
    </row>
    <row r="21" spans="1:2" x14ac:dyDescent="0.25">
      <c r="A21" s="61" t="s">
        <v>79</v>
      </c>
      <c r="B21" s="99">
        <v>0</v>
      </c>
    </row>
    <row r="22" spans="1:2" x14ac:dyDescent="0.25">
      <c r="A22" s="62" t="s">
        <v>80</v>
      </c>
      <c r="B22" s="100">
        <v>0</v>
      </c>
    </row>
    <row r="23" spans="1:2" x14ac:dyDescent="0.25">
      <c r="A23" s="63" t="s">
        <v>81</v>
      </c>
      <c r="B23" s="103">
        <f>'Cuadro resumen'!C31</f>
        <v>5770631.3399999999</v>
      </c>
    </row>
    <row r="24" spans="1:2" x14ac:dyDescent="0.25">
      <c r="A24" s="64" t="s">
        <v>61</v>
      </c>
      <c r="B24" s="78">
        <v>1</v>
      </c>
    </row>
    <row r="25" spans="1:2" x14ac:dyDescent="0.25">
      <c r="A25" s="64"/>
    </row>
    <row r="26" spans="1:2" x14ac:dyDescent="0.25">
      <c r="A26" s="58" t="s">
        <v>62</v>
      </c>
      <c r="B26" s="58" t="s">
        <v>144</v>
      </c>
    </row>
    <row r="27" spans="1:2" x14ac:dyDescent="0.25">
      <c r="A27" s="66"/>
      <c r="B27" s="67">
        <v>1</v>
      </c>
    </row>
    <row r="28" spans="1:2" x14ac:dyDescent="0.25">
      <c r="A28" s="69"/>
      <c r="B28" s="21"/>
    </row>
    <row r="29" spans="1:2" x14ac:dyDescent="0.25">
      <c r="A29" s="58" t="s">
        <v>65</v>
      </c>
    </row>
    <row r="30" spans="1:2" x14ac:dyDescent="0.25">
      <c r="A30" s="204" t="s">
        <v>232</v>
      </c>
      <c r="B30" s="205"/>
    </row>
    <row r="32" spans="1:2" x14ac:dyDescent="0.25">
      <c r="A32" s="58" t="s">
        <v>66</v>
      </c>
    </row>
    <row r="33" spans="1:8" ht="28.9" customHeight="1" x14ac:dyDescent="0.25">
      <c r="A33" s="202" t="s">
        <v>233</v>
      </c>
      <c r="B33" s="203"/>
    </row>
    <row r="34" spans="1:8" x14ac:dyDescent="0.25">
      <c r="A34" s="58"/>
    </row>
    <row r="35" spans="1:8" x14ac:dyDescent="0.25">
      <c r="A35" s="58" t="s">
        <v>67</v>
      </c>
    </row>
    <row r="36" spans="1:8" x14ac:dyDescent="0.25">
      <c r="A36" s="202" t="s">
        <v>234</v>
      </c>
      <c r="B36" s="203"/>
    </row>
    <row r="37" spans="1:8" x14ac:dyDescent="0.25">
      <c r="A37" s="58"/>
    </row>
    <row r="38" spans="1:8" ht="45" x14ac:dyDescent="0.25">
      <c r="A38" s="84" t="s">
        <v>145</v>
      </c>
      <c r="B38" s="82" t="s">
        <v>171</v>
      </c>
      <c r="D38" s="131"/>
    </row>
    <row r="40" spans="1:8" x14ac:dyDescent="0.25">
      <c r="A40" s="58" t="s">
        <v>68</v>
      </c>
    </row>
    <row r="41" spans="1:8" x14ac:dyDescent="0.25">
      <c r="A41" s="204"/>
      <c r="B41" s="205"/>
    </row>
    <row r="43" spans="1:8" x14ac:dyDescent="0.25">
      <c r="A43" s="58" t="s">
        <v>69</v>
      </c>
    </row>
    <row r="44" spans="1:8" x14ac:dyDescent="0.25">
      <c r="A44" s="204"/>
      <c r="B44" s="205"/>
    </row>
    <row r="46" spans="1:8" x14ac:dyDescent="0.25">
      <c r="H46" s="132"/>
    </row>
  </sheetData>
  <mergeCells count="11">
    <mergeCell ref="A44:B44"/>
    <mergeCell ref="A16:B16"/>
    <mergeCell ref="A17:B17"/>
    <mergeCell ref="A18:B18"/>
    <mergeCell ref="A30:B30"/>
    <mergeCell ref="A33:B33"/>
    <mergeCell ref="A4:B4"/>
    <mergeCell ref="A7:B7"/>
    <mergeCell ref="A13:B13"/>
    <mergeCell ref="A36:B36"/>
    <mergeCell ref="A41:B41"/>
  </mergeCells>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6"/>
  <sheetViews>
    <sheetView topLeftCell="A22" workbookViewId="0">
      <selection activeCell="D28" sqref="D28"/>
    </sheetView>
  </sheetViews>
  <sheetFormatPr baseColWidth="10" defaultRowHeight="15" x14ac:dyDescent="0.25"/>
  <cols>
    <col min="1" max="1" width="60.7109375" customWidth="1"/>
    <col min="2" max="2" width="25.7109375" customWidth="1"/>
  </cols>
  <sheetData>
    <row r="1" spans="1:2" ht="26.25" x14ac:dyDescent="0.4">
      <c r="A1" s="58" t="s">
        <v>41</v>
      </c>
      <c r="B1" s="59" t="s">
        <v>240</v>
      </c>
    </row>
    <row r="3" spans="1:2" x14ac:dyDescent="0.25">
      <c r="A3" s="58" t="s">
        <v>43</v>
      </c>
    </row>
    <row r="4" spans="1:2" x14ac:dyDescent="0.25">
      <c r="A4" s="192" t="s">
        <v>82</v>
      </c>
      <c r="B4" s="193"/>
    </row>
    <row r="6" spans="1:2" x14ac:dyDescent="0.25">
      <c r="A6" s="58" t="s">
        <v>45</v>
      </c>
    </row>
    <row r="7" spans="1:2" x14ac:dyDescent="0.25">
      <c r="A7" s="194" t="s">
        <v>83</v>
      </c>
      <c r="B7" s="195"/>
    </row>
    <row r="8" spans="1:2" x14ac:dyDescent="0.25">
      <c r="A8" s="212" t="s">
        <v>84</v>
      </c>
      <c r="B8" s="213"/>
    </row>
    <row r="9" spans="1:2" x14ac:dyDescent="0.25">
      <c r="A9" s="214" t="s">
        <v>85</v>
      </c>
      <c r="B9" s="215"/>
    </row>
    <row r="10" spans="1:2" x14ac:dyDescent="0.25">
      <c r="A10" s="216" t="s">
        <v>86</v>
      </c>
      <c r="B10" s="217"/>
    </row>
    <row r="12" spans="1:2" x14ac:dyDescent="0.25">
      <c r="A12" s="58" t="s">
        <v>50</v>
      </c>
    </row>
    <row r="13" spans="1:2" x14ac:dyDescent="0.25">
      <c r="A13" s="226" t="s">
        <v>87</v>
      </c>
      <c r="B13" s="227"/>
    </row>
    <row r="15" spans="1:2" x14ac:dyDescent="0.25">
      <c r="A15" s="58" t="s">
        <v>52</v>
      </c>
    </row>
    <row r="16" spans="1:2" ht="36" customHeight="1" x14ac:dyDescent="0.25">
      <c r="A16" s="192" t="s">
        <v>88</v>
      </c>
      <c r="B16" s="193"/>
    </row>
    <row r="18" spans="1:2" ht="48.75" customHeight="1" x14ac:dyDescent="0.25">
      <c r="A18" s="58" t="s">
        <v>55</v>
      </c>
      <c r="B18" s="60" t="s">
        <v>56</v>
      </c>
    </row>
    <row r="19" spans="1:2" x14ac:dyDescent="0.25">
      <c r="A19" s="70" t="s">
        <v>90</v>
      </c>
      <c r="B19" s="99">
        <f>'Cuadro resumen'!C28</f>
        <v>2166368.66</v>
      </c>
    </row>
    <row r="20" spans="1:2" x14ac:dyDescent="0.25">
      <c r="A20" s="64" t="s">
        <v>61</v>
      </c>
      <c r="B20" s="65">
        <f>SUM(B19:B19)</f>
        <v>2166368.66</v>
      </c>
    </row>
    <row r="21" spans="1:2" x14ac:dyDescent="0.25">
      <c r="A21" s="64"/>
    </row>
    <row r="22" spans="1:2" x14ac:dyDescent="0.25">
      <c r="A22" s="58" t="s">
        <v>62</v>
      </c>
      <c r="B22" s="58" t="s">
        <v>142</v>
      </c>
    </row>
    <row r="23" spans="1:2" x14ac:dyDescent="0.25">
      <c r="A23" s="66" t="s">
        <v>63</v>
      </c>
      <c r="B23" s="67">
        <v>0</v>
      </c>
    </row>
    <row r="24" spans="1:2" x14ac:dyDescent="0.25">
      <c r="A24" s="66" t="s">
        <v>221</v>
      </c>
      <c r="B24" s="128">
        <v>541617</v>
      </c>
    </row>
    <row r="25" spans="1:2" x14ac:dyDescent="0.25">
      <c r="A25" s="69" t="s">
        <v>64</v>
      </c>
      <c r="B25" s="127">
        <f>B24-B23</f>
        <v>541617</v>
      </c>
    </row>
    <row r="26" spans="1:2" ht="22.5" x14ac:dyDescent="0.25">
      <c r="A26" s="126" t="s">
        <v>213</v>
      </c>
      <c r="B26" s="21"/>
    </row>
    <row r="27" spans="1:2" x14ac:dyDescent="0.25">
      <c r="A27" s="58" t="s">
        <v>65</v>
      </c>
    </row>
    <row r="28" spans="1:2" ht="59.45" customHeight="1" x14ac:dyDescent="0.25">
      <c r="A28" s="204" t="s">
        <v>225</v>
      </c>
      <c r="B28" s="205"/>
    </row>
    <row r="30" spans="1:2" x14ac:dyDescent="0.25">
      <c r="A30" s="58" t="s">
        <v>66</v>
      </c>
    </row>
    <row r="31" spans="1:2" ht="59.45" customHeight="1" x14ac:dyDescent="0.25">
      <c r="A31" s="202" t="s">
        <v>226</v>
      </c>
      <c r="B31" s="203"/>
    </row>
    <row r="32" spans="1:2" x14ac:dyDescent="0.25">
      <c r="A32" s="58"/>
    </row>
    <row r="33" spans="1:8" x14ac:dyDescent="0.25">
      <c r="A33" s="58" t="s">
        <v>67</v>
      </c>
    </row>
    <row r="34" spans="1:8" ht="29.45" customHeight="1" x14ac:dyDescent="0.25">
      <c r="A34" s="202" t="s">
        <v>227</v>
      </c>
      <c r="B34" s="203"/>
    </row>
    <row r="35" spans="1:8" x14ac:dyDescent="0.25">
      <c r="A35" s="58"/>
    </row>
    <row r="36" spans="1:8" x14ac:dyDescent="0.25">
      <c r="A36" s="58" t="s">
        <v>152</v>
      </c>
      <c r="B36" s="70">
        <f>B20/B25</f>
        <v>3.999816586259294</v>
      </c>
    </row>
    <row r="38" spans="1:8" x14ac:dyDescent="0.25">
      <c r="A38" s="58" t="s">
        <v>153</v>
      </c>
      <c r="B38" s="71" t="s">
        <v>143</v>
      </c>
      <c r="D38" s="131"/>
    </row>
    <row r="40" spans="1:8" x14ac:dyDescent="0.25">
      <c r="A40" s="58" t="s">
        <v>68</v>
      </c>
    </row>
    <row r="41" spans="1:8" x14ac:dyDescent="0.25">
      <c r="A41" s="204"/>
      <c r="B41" s="205"/>
    </row>
    <row r="43" spans="1:8" x14ac:dyDescent="0.25">
      <c r="A43" s="58" t="s">
        <v>69</v>
      </c>
    </row>
    <row r="44" spans="1:8" x14ac:dyDescent="0.25">
      <c r="A44" s="204"/>
      <c r="B44" s="205"/>
    </row>
    <row r="46" spans="1:8" x14ac:dyDescent="0.25">
      <c r="H46" s="133"/>
    </row>
  </sheetData>
  <mergeCells count="12">
    <mergeCell ref="A34:B34"/>
    <mergeCell ref="A41:B41"/>
    <mergeCell ref="A44:B44"/>
    <mergeCell ref="A16:B16"/>
    <mergeCell ref="A28:B28"/>
    <mergeCell ref="A31:B31"/>
    <mergeCell ref="A13:B13"/>
    <mergeCell ref="A4:B4"/>
    <mergeCell ref="A7:B7"/>
    <mergeCell ref="A8:B8"/>
    <mergeCell ref="A9:B9"/>
    <mergeCell ref="A10:B10"/>
  </mergeCells>
  <pageMargins left="0.7" right="0.7" top="0.75" bottom="0.75" header="0.3" footer="0.3"/>
  <pageSetup paperSize="9" orientation="portrait" verticalDpi="0" r:id="rId1"/>
  <ignoredErrors>
    <ignoredError sqref="B36" evalError="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7"/>
  <sheetViews>
    <sheetView workbookViewId="0">
      <selection activeCell="A34" sqref="A34:B34"/>
    </sheetView>
  </sheetViews>
  <sheetFormatPr baseColWidth="10" defaultRowHeight="15" x14ac:dyDescent="0.25"/>
  <cols>
    <col min="1" max="1" width="60.7109375" customWidth="1"/>
    <col min="2" max="2" width="25.7109375" customWidth="1"/>
  </cols>
  <sheetData>
    <row r="1" spans="1:2" ht="26.25" x14ac:dyDescent="0.4">
      <c r="A1" s="58" t="s">
        <v>41</v>
      </c>
      <c r="B1" s="59" t="s">
        <v>239</v>
      </c>
    </row>
    <row r="3" spans="1:2" x14ac:dyDescent="0.25">
      <c r="A3" s="58" t="s">
        <v>43</v>
      </c>
    </row>
    <row r="4" spans="1:2" ht="15" customHeight="1" x14ac:dyDescent="0.25">
      <c r="A4" s="192" t="s">
        <v>91</v>
      </c>
      <c r="B4" s="193"/>
    </row>
    <row r="6" spans="1:2" x14ac:dyDescent="0.25">
      <c r="A6" s="58" t="s">
        <v>45</v>
      </c>
    </row>
    <row r="7" spans="1:2" x14ac:dyDescent="0.25">
      <c r="A7" s="194" t="s">
        <v>92</v>
      </c>
      <c r="B7" s="195"/>
    </row>
    <row r="8" spans="1:2" x14ac:dyDescent="0.25">
      <c r="A8" s="228" t="s">
        <v>93</v>
      </c>
      <c r="B8" s="229"/>
    </row>
    <row r="10" spans="1:2" x14ac:dyDescent="0.25">
      <c r="A10" s="58" t="s">
        <v>50</v>
      </c>
    </row>
    <row r="11" spans="1:2" x14ac:dyDescent="0.25">
      <c r="A11" s="230" t="s">
        <v>87</v>
      </c>
      <c r="B11" s="231"/>
    </row>
    <row r="12" spans="1:2" ht="50.25" customHeight="1" x14ac:dyDescent="0.25">
      <c r="A12" s="210" t="s">
        <v>89</v>
      </c>
      <c r="B12" s="211"/>
    </row>
    <row r="14" spans="1:2" x14ac:dyDescent="0.25">
      <c r="A14" s="58" t="s">
        <v>52</v>
      </c>
    </row>
    <row r="15" spans="1:2" ht="15" customHeight="1" x14ac:dyDescent="0.25">
      <c r="A15" s="232" t="s">
        <v>7</v>
      </c>
      <c r="B15" s="233"/>
    </row>
    <row r="16" spans="1:2" ht="15" customHeight="1" x14ac:dyDescent="0.25">
      <c r="A16" s="234" t="s">
        <v>8</v>
      </c>
      <c r="B16" s="235"/>
    </row>
    <row r="17" spans="1:2" ht="49.5" customHeight="1" x14ac:dyDescent="0.25">
      <c r="A17" s="234" t="s">
        <v>9</v>
      </c>
      <c r="B17" s="235"/>
    </row>
    <row r="18" spans="1:2" ht="32.25" customHeight="1" x14ac:dyDescent="0.25">
      <c r="A18" s="234" t="s">
        <v>10</v>
      </c>
      <c r="B18" s="235"/>
    </row>
    <row r="19" spans="1:2" ht="37.5" customHeight="1" x14ac:dyDescent="0.25">
      <c r="A19" s="234" t="s">
        <v>11</v>
      </c>
      <c r="B19" s="235"/>
    </row>
    <row r="20" spans="1:2" ht="37.5" customHeight="1" x14ac:dyDescent="0.25">
      <c r="A20" s="234" t="s">
        <v>12</v>
      </c>
      <c r="B20" s="235"/>
    </row>
    <row r="21" spans="1:2" ht="35.25" customHeight="1" x14ac:dyDescent="0.25">
      <c r="A21" s="234" t="s">
        <v>13</v>
      </c>
      <c r="B21" s="235"/>
    </row>
    <row r="22" spans="1:2" ht="15" customHeight="1" x14ac:dyDescent="0.25">
      <c r="A22" s="236" t="s">
        <v>22</v>
      </c>
      <c r="B22" s="237"/>
    </row>
    <row r="23" spans="1:2" ht="15" customHeight="1" x14ac:dyDescent="0.25">
      <c r="A23" s="79"/>
      <c r="B23" s="79"/>
    </row>
    <row r="24" spans="1:2" ht="42" x14ac:dyDescent="0.25">
      <c r="A24" s="58" t="s">
        <v>55</v>
      </c>
      <c r="B24" s="60" t="s">
        <v>56</v>
      </c>
    </row>
    <row r="25" spans="1:2" x14ac:dyDescent="0.25">
      <c r="A25" s="80" t="s">
        <v>94</v>
      </c>
      <c r="B25" s="99">
        <f>'Cuadro resumen'!C24</f>
        <v>0</v>
      </c>
    </row>
    <row r="26" spans="1:2" x14ac:dyDescent="0.25">
      <c r="A26" s="80" t="s">
        <v>95</v>
      </c>
      <c r="B26" s="104">
        <v>0</v>
      </c>
    </row>
    <row r="27" spans="1:2" x14ac:dyDescent="0.25">
      <c r="A27" s="80" t="s">
        <v>96</v>
      </c>
      <c r="B27" s="104">
        <v>0</v>
      </c>
    </row>
    <row r="28" spans="1:2" x14ac:dyDescent="0.25">
      <c r="A28" s="80" t="s">
        <v>97</v>
      </c>
      <c r="B28" s="104">
        <f>'Cuadro resumen'!C27</f>
        <v>763000</v>
      </c>
    </row>
    <row r="29" spans="1:2" x14ac:dyDescent="0.25">
      <c r="A29" s="80" t="s">
        <v>90</v>
      </c>
      <c r="B29" s="104">
        <f>'Cuadro resumen'!C28</f>
        <v>2166368.66</v>
      </c>
    </row>
    <row r="30" spans="1:2" x14ac:dyDescent="0.25">
      <c r="A30" s="80" t="s">
        <v>79</v>
      </c>
      <c r="B30" s="104">
        <v>0</v>
      </c>
    </row>
    <row r="31" spans="1:2" x14ac:dyDescent="0.25">
      <c r="A31" s="80" t="s">
        <v>80</v>
      </c>
      <c r="B31" s="104">
        <v>0</v>
      </c>
    </row>
    <row r="32" spans="1:2" x14ac:dyDescent="0.25">
      <c r="A32" s="70" t="s">
        <v>81</v>
      </c>
      <c r="B32" s="104">
        <f>'Cuadro resumen'!C31</f>
        <v>5770631.3399999999</v>
      </c>
    </row>
    <row r="33" spans="1:8" x14ac:dyDescent="0.25">
      <c r="A33" s="64" t="s">
        <v>61</v>
      </c>
      <c r="B33" s="65">
        <f>SUM(B25:B32)</f>
        <v>8700000</v>
      </c>
    </row>
    <row r="34" spans="1:8" x14ac:dyDescent="0.25">
      <c r="A34" s="64"/>
    </row>
    <row r="35" spans="1:8" x14ac:dyDescent="0.25">
      <c r="A35" s="58" t="s">
        <v>62</v>
      </c>
      <c r="B35" s="58" t="s">
        <v>146</v>
      </c>
    </row>
    <row r="36" spans="1:8" x14ac:dyDescent="0.25">
      <c r="A36" s="66" t="s">
        <v>63</v>
      </c>
      <c r="B36" s="67">
        <v>0</v>
      </c>
    </row>
    <row r="37" spans="1:8" x14ac:dyDescent="0.25">
      <c r="A37" s="66" t="s">
        <v>221</v>
      </c>
      <c r="B37" s="128">
        <v>1173</v>
      </c>
    </row>
    <row r="38" spans="1:8" x14ac:dyDescent="0.25">
      <c r="A38" s="69" t="s">
        <v>64</v>
      </c>
      <c r="B38" s="127">
        <f>B37-B36</f>
        <v>1173</v>
      </c>
      <c r="D38" s="131"/>
    </row>
    <row r="39" spans="1:8" ht="22.5" x14ac:dyDescent="0.25">
      <c r="A39" s="126" t="s">
        <v>213</v>
      </c>
      <c r="B39" s="21"/>
    </row>
    <row r="40" spans="1:8" x14ac:dyDescent="0.25">
      <c r="A40" s="58" t="s">
        <v>65</v>
      </c>
    </row>
    <row r="41" spans="1:8" ht="117" customHeight="1" x14ac:dyDescent="0.25">
      <c r="A41" s="204" t="s">
        <v>229</v>
      </c>
      <c r="B41" s="205"/>
    </row>
    <row r="43" spans="1:8" x14ac:dyDescent="0.25">
      <c r="A43" s="58" t="s">
        <v>66</v>
      </c>
    </row>
    <row r="44" spans="1:8" ht="102.6" customHeight="1" x14ac:dyDescent="0.25">
      <c r="A44" s="202" t="s">
        <v>231</v>
      </c>
      <c r="B44" s="203"/>
    </row>
    <row r="45" spans="1:8" x14ac:dyDescent="0.25">
      <c r="A45" s="58"/>
    </row>
    <row r="46" spans="1:8" x14ac:dyDescent="0.25">
      <c r="A46" s="58" t="s">
        <v>67</v>
      </c>
      <c r="H46" s="133"/>
    </row>
    <row r="47" spans="1:8" ht="86.45" customHeight="1" x14ac:dyDescent="0.25">
      <c r="A47" s="202" t="s">
        <v>230</v>
      </c>
      <c r="B47" s="203"/>
    </row>
    <row r="48" spans="1:8" x14ac:dyDescent="0.25">
      <c r="A48" s="58"/>
    </row>
    <row r="49" spans="1:2" x14ac:dyDescent="0.25">
      <c r="A49" s="58" t="s">
        <v>154</v>
      </c>
      <c r="B49" s="127">
        <f>B33/B38</f>
        <v>7416.8797953964195</v>
      </c>
    </row>
    <row r="51" spans="1:2" x14ac:dyDescent="0.25">
      <c r="A51" s="58" t="s">
        <v>155</v>
      </c>
      <c r="B51" s="71" t="s">
        <v>210</v>
      </c>
    </row>
    <row r="53" spans="1:2" x14ac:dyDescent="0.25">
      <c r="A53" s="58" t="s">
        <v>68</v>
      </c>
    </row>
    <row r="54" spans="1:2" x14ac:dyDescent="0.25">
      <c r="A54" s="204"/>
      <c r="B54" s="205"/>
    </row>
    <row r="56" spans="1:2" x14ac:dyDescent="0.25">
      <c r="A56" s="58" t="s">
        <v>69</v>
      </c>
    </row>
    <row r="57" spans="1:2" x14ac:dyDescent="0.25">
      <c r="A57" s="204"/>
      <c r="B57" s="205"/>
    </row>
  </sheetData>
  <mergeCells count="18">
    <mergeCell ref="A44:B44"/>
    <mergeCell ref="A47:B47"/>
    <mergeCell ref="A54:B54"/>
    <mergeCell ref="A57:B57"/>
    <mergeCell ref="A20:B20"/>
    <mergeCell ref="A21:B21"/>
    <mergeCell ref="A22:B22"/>
    <mergeCell ref="A4:B4"/>
    <mergeCell ref="A7:B7"/>
    <mergeCell ref="A8:B8"/>
    <mergeCell ref="A11:B11"/>
    <mergeCell ref="A41:B41"/>
    <mergeCell ref="A12:B12"/>
    <mergeCell ref="A15:B15"/>
    <mergeCell ref="A16:B16"/>
    <mergeCell ref="A17:B17"/>
    <mergeCell ref="A18:B18"/>
    <mergeCell ref="A19:B19"/>
  </mergeCells>
  <pageMargins left="0.7" right="0.7" top="0.75" bottom="0.75" header="0.3" footer="0.3"/>
  <pageSetup paperSize="9" orientation="portrait" verticalDpi="0" r:id="rId1"/>
  <ignoredErrors>
    <ignoredError sqref="B49" evalError="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6"/>
  <sheetViews>
    <sheetView topLeftCell="A22" workbookViewId="0">
      <selection activeCell="A34" sqref="A34:B34"/>
    </sheetView>
  </sheetViews>
  <sheetFormatPr baseColWidth="10" defaultRowHeight="15" x14ac:dyDescent="0.25"/>
  <cols>
    <col min="1" max="1" width="60.7109375" customWidth="1"/>
    <col min="2" max="2" width="25.7109375" customWidth="1"/>
  </cols>
  <sheetData>
    <row r="1" spans="1:2" ht="26.25" x14ac:dyDescent="0.4">
      <c r="A1" s="58" t="s">
        <v>41</v>
      </c>
      <c r="B1" s="59" t="s">
        <v>98</v>
      </c>
    </row>
    <row r="3" spans="1:2" x14ac:dyDescent="0.25">
      <c r="A3" s="58" t="s">
        <v>43</v>
      </c>
    </row>
    <row r="4" spans="1:2" x14ac:dyDescent="0.25">
      <c r="A4" s="192" t="s">
        <v>99</v>
      </c>
      <c r="B4" s="193"/>
    </row>
    <row r="6" spans="1:2" x14ac:dyDescent="0.25">
      <c r="A6" s="58" t="s">
        <v>45</v>
      </c>
    </row>
    <row r="7" spans="1:2" x14ac:dyDescent="0.25">
      <c r="A7" s="194" t="s">
        <v>100</v>
      </c>
      <c r="B7" s="195"/>
    </row>
    <row r="8" spans="1:2" x14ac:dyDescent="0.25">
      <c r="A8" s="238" t="s">
        <v>101</v>
      </c>
      <c r="B8" s="239"/>
    </row>
    <row r="9" spans="1:2" x14ac:dyDescent="0.25">
      <c r="A9" s="240" t="s">
        <v>86</v>
      </c>
      <c r="B9" s="241"/>
    </row>
    <row r="11" spans="1:2" x14ac:dyDescent="0.25">
      <c r="A11" s="58" t="s">
        <v>50</v>
      </c>
    </row>
    <row r="12" spans="1:2" x14ac:dyDescent="0.25">
      <c r="A12" s="226" t="s">
        <v>87</v>
      </c>
      <c r="B12" s="227"/>
    </row>
    <row r="14" spans="1:2" x14ac:dyDescent="0.25">
      <c r="A14" s="58" t="s">
        <v>52</v>
      </c>
    </row>
    <row r="15" spans="1:2" ht="30" customHeight="1" x14ac:dyDescent="0.25">
      <c r="A15" s="192" t="s">
        <v>102</v>
      </c>
      <c r="B15" s="193"/>
    </row>
    <row r="17" spans="1:2" ht="47.25" customHeight="1" x14ac:dyDescent="0.25">
      <c r="A17" s="58" t="s">
        <v>55</v>
      </c>
      <c r="B17" s="60" t="s">
        <v>56</v>
      </c>
    </row>
    <row r="18" spans="1:2" x14ac:dyDescent="0.25">
      <c r="A18" s="70" t="s">
        <v>97</v>
      </c>
      <c r="B18" s="99">
        <f>'Cuadro resumen'!C27</f>
        <v>763000</v>
      </c>
    </row>
    <row r="19" spans="1:2" x14ac:dyDescent="0.25">
      <c r="A19" s="64" t="s">
        <v>61</v>
      </c>
      <c r="B19" s="65">
        <f>SUM(B18:B18)</f>
        <v>763000</v>
      </c>
    </row>
    <row r="20" spans="1:2" x14ac:dyDescent="0.25">
      <c r="A20" s="64"/>
    </row>
    <row r="21" spans="1:2" x14ac:dyDescent="0.25">
      <c r="A21" s="58" t="s">
        <v>62</v>
      </c>
      <c r="B21" s="58" t="s">
        <v>140</v>
      </c>
    </row>
    <row r="22" spans="1:2" x14ac:dyDescent="0.25">
      <c r="A22" s="66" t="s">
        <v>63</v>
      </c>
      <c r="B22" s="67">
        <v>0</v>
      </c>
    </row>
    <row r="23" spans="1:2" x14ac:dyDescent="0.25">
      <c r="A23" s="66" t="s">
        <v>221</v>
      </c>
      <c r="B23" s="68">
        <v>4.2999999999999997E-2</v>
      </c>
    </row>
    <row r="24" spans="1:2" x14ac:dyDescent="0.25">
      <c r="A24" s="69" t="s">
        <v>64</v>
      </c>
      <c r="B24" s="70">
        <f>B23-B22</f>
        <v>4.2999999999999997E-2</v>
      </c>
    </row>
    <row r="25" spans="1:2" ht="22.5" x14ac:dyDescent="0.25">
      <c r="A25" s="126" t="s">
        <v>213</v>
      </c>
      <c r="B25" s="21"/>
    </row>
    <row r="26" spans="1:2" x14ac:dyDescent="0.25">
      <c r="A26" s="58" t="s">
        <v>65</v>
      </c>
    </row>
    <row r="27" spans="1:2" x14ac:dyDescent="0.25">
      <c r="A27" s="204" t="s">
        <v>222</v>
      </c>
      <c r="B27" s="205"/>
    </row>
    <row r="29" spans="1:2" x14ac:dyDescent="0.25">
      <c r="A29" s="58" t="s">
        <v>66</v>
      </c>
    </row>
    <row r="30" spans="1:2" ht="73.900000000000006" customHeight="1" x14ac:dyDescent="0.25">
      <c r="A30" s="202" t="s">
        <v>223</v>
      </c>
      <c r="B30" s="203"/>
    </row>
    <row r="31" spans="1:2" x14ac:dyDescent="0.25">
      <c r="A31" s="58"/>
    </row>
    <row r="32" spans="1:2" x14ac:dyDescent="0.25">
      <c r="A32" s="58" t="s">
        <v>67</v>
      </c>
    </row>
    <row r="33" spans="1:8" ht="29.45" customHeight="1" x14ac:dyDescent="0.25">
      <c r="A33" s="202" t="s">
        <v>228</v>
      </c>
      <c r="B33" s="203"/>
    </row>
    <row r="34" spans="1:8" x14ac:dyDescent="0.25">
      <c r="A34" s="58"/>
    </row>
    <row r="35" spans="1:8" x14ac:dyDescent="0.25">
      <c r="A35" s="58" t="s">
        <v>156</v>
      </c>
      <c r="B35" s="127">
        <f>B19/B24</f>
        <v>17744186.046511628</v>
      </c>
    </row>
    <row r="37" spans="1:8" ht="30" x14ac:dyDescent="0.25">
      <c r="A37" s="58" t="s">
        <v>157</v>
      </c>
      <c r="B37" s="82" t="s">
        <v>141</v>
      </c>
    </row>
    <row r="38" spans="1:8" x14ac:dyDescent="0.25">
      <c r="D38" s="131"/>
    </row>
    <row r="39" spans="1:8" x14ac:dyDescent="0.25">
      <c r="A39" s="58" t="s">
        <v>68</v>
      </c>
    </row>
    <row r="40" spans="1:8" x14ac:dyDescent="0.25">
      <c r="A40" s="204" t="s">
        <v>224</v>
      </c>
      <c r="B40" s="205"/>
    </row>
    <row r="42" spans="1:8" x14ac:dyDescent="0.25">
      <c r="A42" s="58" t="s">
        <v>69</v>
      </c>
    </row>
    <row r="43" spans="1:8" x14ac:dyDescent="0.25">
      <c r="A43" s="204"/>
      <c r="B43" s="205"/>
    </row>
    <row r="46" spans="1:8" x14ac:dyDescent="0.25">
      <c r="H46" s="133"/>
    </row>
  </sheetData>
  <mergeCells count="11">
    <mergeCell ref="A43:B43"/>
    <mergeCell ref="A4:B4"/>
    <mergeCell ref="A7:B7"/>
    <mergeCell ref="A8:B8"/>
    <mergeCell ref="A9:B9"/>
    <mergeCell ref="A12:B12"/>
    <mergeCell ref="A15:B15"/>
    <mergeCell ref="A27:B27"/>
    <mergeCell ref="A30:B30"/>
    <mergeCell ref="A33:B33"/>
    <mergeCell ref="A40:B40"/>
  </mergeCells>
  <pageMargins left="0.7" right="0.7" top="0.75" bottom="0.75" header="0.3" footer="0.3"/>
  <pageSetup paperSize="9"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6"/>
  <sheetViews>
    <sheetView topLeftCell="A16" workbookViewId="0">
      <selection activeCell="A34" sqref="A34:B34"/>
    </sheetView>
  </sheetViews>
  <sheetFormatPr baseColWidth="10" defaultRowHeight="15" x14ac:dyDescent="0.25"/>
  <cols>
    <col min="1" max="1" width="60.7109375" customWidth="1"/>
    <col min="2" max="2" width="25.7109375" customWidth="1"/>
  </cols>
  <sheetData>
    <row r="1" spans="1:2" ht="26.25" x14ac:dyDescent="0.4">
      <c r="A1" s="58" t="s">
        <v>41</v>
      </c>
      <c r="B1" s="59" t="s">
        <v>238</v>
      </c>
    </row>
    <row r="3" spans="1:2" x14ac:dyDescent="0.25">
      <c r="A3" s="58" t="s">
        <v>43</v>
      </c>
    </row>
    <row r="4" spans="1:2" ht="30.75" customHeight="1" x14ac:dyDescent="0.25">
      <c r="A4" s="192" t="s">
        <v>103</v>
      </c>
      <c r="B4" s="193"/>
    </row>
    <row r="6" spans="1:2" x14ac:dyDescent="0.25">
      <c r="A6" s="58" t="s">
        <v>45</v>
      </c>
    </row>
    <row r="7" spans="1:2" x14ac:dyDescent="0.25">
      <c r="A7" s="218" t="s">
        <v>104</v>
      </c>
      <c r="B7" s="219"/>
    </row>
    <row r="8" spans="1:2" x14ac:dyDescent="0.25">
      <c r="A8" s="238" t="s">
        <v>105</v>
      </c>
      <c r="B8" s="239"/>
    </row>
    <row r="9" spans="1:2" x14ac:dyDescent="0.25">
      <c r="A9" s="242" t="s">
        <v>106</v>
      </c>
      <c r="B9" s="243"/>
    </row>
    <row r="10" spans="1:2" x14ac:dyDescent="0.25">
      <c r="A10" s="240" t="s">
        <v>107</v>
      </c>
      <c r="B10" s="241"/>
    </row>
    <row r="12" spans="1:2" x14ac:dyDescent="0.25">
      <c r="A12" s="58" t="s">
        <v>50</v>
      </c>
    </row>
    <row r="13" spans="1:2" ht="31.5" customHeight="1" x14ac:dyDescent="0.25">
      <c r="A13" s="192" t="s">
        <v>108</v>
      </c>
      <c r="B13" s="193"/>
    </row>
    <row r="15" spans="1:2" x14ac:dyDescent="0.25">
      <c r="A15" s="58" t="s">
        <v>52</v>
      </c>
    </row>
    <row r="16" spans="1:2" ht="15" customHeight="1" x14ac:dyDescent="0.25">
      <c r="A16" s="232" t="s">
        <v>23</v>
      </c>
      <c r="B16" s="233"/>
    </row>
    <row r="17" spans="1:2" ht="15" customHeight="1" x14ac:dyDescent="0.25">
      <c r="A17" s="236" t="s">
        <v>24</v>
      </c>
      <c r="B17" s="237"/>
    </row>
    <row r="19" spans="1:2" ht="49.5" customHeight="1" x14ac:dyDescent="0.25">
      <c r="A19" s="58" t="s">
        <v>55</v>
      </c>
      <c r="B19" s="60" t="s">
        <v>56</v>
      </c>
    </row>
    <row r="20" spans="1:2" x14ac:dyDescent="0.25">
      <c r="A20" s="61" t="s">
        <v>109</v>
      </c>
      <c r="B20" s="99">
        <f>'Cuadro resumen'!C35</f>
        <v>6753403.4000000004</v>
      </c>
    </row>
    <row r="21" spans="1:2" x14ac:dyDescent="0.25">
      <c r="A21" s="63" t="s">
        <v>110</v>
      </c>
      <c r="B21" s="102">
        <f>'Cuadro resumen'!C36</f>
        <v>1196596.6000000001</v>
      </c>
    </row>
    <row r="22" spans="1:2" x14ac:dyDescent="0.25">
      <c r="A22" s="64" t="s">
        <v>61</v>
      </c>
      <c r="B22" s="78">
        <f>SUM(B20:B21)</f>
        <v>7950000</v>
      </c>
    </row>
    <row r="23" spans="1:2" x14ac:dyDescent="0.25">
      <c r="A23" s="64"/>
    </row>
    <row r="24" spans="1:2" x14ac:dyDescent="0.25">
      <c r="A24" s="58" t="s">
        <v>62</v>
      </c>
      <c r="B24" s="58" t="s">
        <v>138</v>
      </c>
    </row>
    <row r="25" spans="1:2" x14ac:dyDescent="0.25">
      <c r="A25" s="66" t="s">
        <v>63</v>
      </c>
      <c r="B25" s="67">
        <v>0</v>
      </c>
    </row>
    <row r="26" spans="1:2" x14ac:dyDescent="0.25">
      <c r="A26" s="66" t="s">
        <v>221</v>
      </c>
      <c r="B26" s="129">
        <v>39042</v>
      </c>
    </row>
    <row r="27" spans="1:2" x14ac:dyDescent="0.25">
      <c r="A27" s="69" t="s">
        <v>64</v>
      </c>
      <c r="B27" s="130">
        <f>B26-B25</f>
        <v>39042</v>
      </c>
    </row>
    <row r="28" spans="1:2" ht="22.5" x14ac:dyDescent="0.25">
      <c r="A28" s="126" t="s">
        <v>213</v>
      </c>
      <c r="B28" s="21"/>
    </row>
    <row r="29" spans="1:2" x14ac:dyDescent="0.25">
      <c r="A29" s="58" t="s">
        <v>65</v>
      </c>
    </row>
    <row r="30" spans="1:2" ht="103.9" customHeight="1" x14ac:dyDescent="0.25">
      <c r="A30" s="204" t="s">
        <v>235</v>
      </c>
      <c r="B30" s="205"/>
    </row>
    <row r="32" spans="1:2" x14ac:dyDescent="0.25">
      <c r="A32" s="58" t="s">
        <v>66</v>
      </c>
    </row>
    <row r="33" spans="1:8" ht="85.15" customHeight="1" x14ac:dyDescent="0.25">
      <c r="A33" s="202" t="s">
        <v>236</v>
      </c>
      <c r="B33" s="203"/>
    </row>
    <row r="34" spans="1:8" x14ac:dyDescent="0.25">
      <c r="A34" s="58"/>
    </row>
    <row r="35" spans="1:8" x14ac:dyDescent="0.25">
      <c r="A35" s="58" t="s">
        <v>67</v>
      </c>
    </row>
    <row r="36" spans="1:8" ht="30.6" customHeight="1" x14ac:dyDescent="0.25">
      <c r="A36" s="202" t="s">
        <v>237</v>
      </c>
      <c r="B36" s="203"/>
    </row>
    <row r="37" spans="1:8" x14ac:dyDescent="0.25">
      <c r="A37" s="58"/>
    </row>
    <row r="38" spans="1:8" x14ac:dyDescent="0.25">
      <c r="A38" s="58" t="s">
        <v>158</v>
      </c>
      <c r="B38" s="70">
        <f>B22/B27</f>
        <v>203.62686337790072</v>
      </c>
      <c r="D38" s="131"/>
    </row>
    <row r="40" spans="1:8" x14ac:dyDescent="0.25">
      <c r="A40" s="58" t="s">
        <v>159</v>
      </c>
      <c r="B40" s="71" t="s">
        <v>139</v>
      </c>
    </row>
    <row r="42" spans="1:8" x14ac:dyDescent="0.25">
      <c r="A42" s="58" t="s">
        <v>68</v>
      </c>
    </row>
    <row r="43" spans="1:8" x14ac:dyDescent="0.25">
      <c r="A43" s="204"/>
      <c r="B43" s="205"/>
    </row>
    <row r="45" spans="1:8" x14ac:dyDescent="0.25">
      <c r="A45" s="58" t="s">
        <v>69</v>
      </c>
    </row>
    <row r="46" spans="1:8" x14ac:dyDescent="0.25">
      <c r="A46" s="204"/>
      <c r="B46" s="205"/>
      <c r="H46" s="133"/>
    </row>
  </sheetData>
  <mergeCells count="13">
    <mergeCell ref="A43:B43"/>
    <mergeCell ref="A46:B46"/>
    <mergeCell ref="A16:B16"/>
    <mergeCell ref="A17:B17"/>
    <mergeCell ref="A30:B30"/>
    <mergeCell ref="A33:B33"/>
    <mergeCell ref="A36:B36"/>
    <mergeCell ref="A4:B4"/>
    <mergeCell ref="A7:B7"/>
    <mergeCell ref="A13:B13"/>
    <mergeCell ref="A8:B8"/>
    <mergeCell ref="A9:B9"/>
    <mergeCell ref="A10:B10"/>
  </mergeCells>
  <pageMargins left="0.7" right="0.7" top="0.75" bottom="0.75" header="0.3" footer="0.3"/>
  <pageSetup paperSize="9"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6"/>
  <sheetViews>
    <sheetView topLeftCell="A19" workbookViewId="0">
      <selection activeCell="A34" sqref="A34:B34"/>
    </sheetView>
  </sheetViews>
  <sheetFormatPr baseColWidth="10" defaultRowHeight="15" x14ac:dyDescent="0.25"/>
  <cols>
    <col min="1" max="1" width="60.7109375" customWidth="1"/>
    <col min="2" max="2" width="25.7109375" customWidth="1"/>
  </cols>
  <sheetData>
    <row r="1" spans="1:2" ht="26.25" x14ac:dyDescent="0.4">
      <c r="A1" s="58" t="s">
        <v>41</v>
      </c>
      <c r="B1" s="59" t="s">
        <v>111</v>
      </c>
    </row>
    <row r="3" spans="1:2" x14ac:dyDescent="0.25">
      <c r="A3" s="58" t="s">
        <v>43</v>
      </c>
    </row>
    <row r="4" spans="1:2" ht="30.75" customHeight="1" x14ac:dyDescent="0.25">
      <c r="A4" s="192" t="s">
        <v>112</v>
      </c>
      <c r="B4" s="193"/>
    </row>
    <row r="6" spans="1:2" x14ac:dyDescent="0.25">
      <c r="A6" s="58" t="s">
        <v>45</v>
      </c>
    </row>
    <row r="7" spans="1:2" x14ac:dyDescent="0.25">
      <c r="A7" s="194" t="s">
        <v>135</v>
      </c>
      <c r="B7" s="195"/>
    </row>
    <row r="9" spans="1:2" x14ac:dyDescent="0.25">
      <c r="A9" s="58" t="s">
        <v>50</v>
      </c>
    </row>
    <row r="10" spans="1:2" x14ac:dyDescent="0.25">
      <c r="A10" s="192" t="s">
        <v>108</v>
      </c>
      <c r="B10" s="193"/>
    </row>
    <row r="12" spans="1:2" x14ac:dyDescent="0.25">
      <c r="A12" s="58" t="s">
        <v>52</v>
      </c>
    </row>
    <row r="13" spans="1:2" x14ac:dyDescent="0.25">
      <c r="A13" s="232" t="s">
        <v>23</v>
      </c>
      <c r="B13" s="233"/>
    </row>
    <row r="14" spans="1:2" x14ac:dyDescent="0.25">
      <c r="A14" s="236" t="s">
        <v>24</v>
      </c>
      <c r="B14" s="237"/>
    </row>
    <row r="16" spans="1:2" ht="50.25" customHeight="1" x14ac:dyDescent="0.25">
      <c r="A16" s="58" t="s">
        <v>55</v>
      </c>
      <c r="B16" s="60" t="s">
        <v>56</v>
      </c>
    </row>
    <row r="17" spans="1:2" x14ac:dyDescent="0.25">
      <c r="A17" s="61" t="s">
        <v>109</v>
      </c>
      <c r="B17" s="99">
        <f>'Cuadro resumen'!C35</f>
        <v>6753403.4000000004</v>
      </c>
    </row>
    <row r="18" spans="1:2" x14ac:dyDescent="0.25">
      <c r="A18" s="63" t="s">
        <v>110</v>
      </c>
      <c r="B18" s="102">
        <f>'Cuadro resumen'!C36</f>
        <v>1196596.6000000001</v>
      </c>
    </row>
    <row r="19" spans="1:2" x14ac:dyDescent="0.25">
      <c r="A19" s="64" t="s">
        <v>61</v>
      </c>
      <c r="B19" s="78">
        <f>SUM(B17:B18)</f>
        <v>7950000</v>
      </c>
    </row>
    <row r="20" spans="1:2" x14ac:dyDescent="0.25">
      <c r="A20" s="64"/>
    </row>
    <row r="21" spans="1:2" x14ac:dyDescent="0.25">
      <c r="A21" s="58" t="s">
        <v>62</v>
      </c>
      <c r="B21" s="58" t="s">
        <v>136</v>
      </c>
    </row>
    <row r="22" spans="1:2" x14ac:dyDescent="0.25">
      <c r="A22" s="66" t="s">
        <v>63</v>
      </c>
      <c r="B22" s="67">
        <v>0</v>
      </c>
    </row>
    <row r="23" spans="1:2" x14ac:dyDescent="0.25">
      <c r="A23" s="66" t="s">
        <v>221</v>
      </c>
      <c r="B23" s="128">
        <f>19965+3720</f>
        <v>23685</v>
      </c>
    </row>
    <row r="24" spans="1:2" x14ac:dyDescent="0.25">
      <c r="A24" s="69" t="s">
        <v>64</v>
      </c>
      <c r="B24" s="127">
        <f>B23-B22</f>
        <v>23685</v>
      </c>
    </row>
    <row r="25" spans="1:2" ht="22.5" x14ac:dyDescent="0.25">
      <c r="A25" s="126" t="s">
        <v>213</v>
      </c>
      <c r="B25" s="21"/>
    </row>
    <row r="26" spans="1:2" x14ac:dyDescent="0.25">
      <c r="A26" s="58" t="s">
        <v>65</v>
      </c>
    </row>
    <row r="27" spans="1:2" ht="29.45" customHeight="1" x14ac:dyDescent="0.25">
      <c r="A27" s="204" t="s">
        <v>241</v>
      </c>
      <c r="B27" s="205"/>
    </row>
    <row r="29" spans="1:2" x14ac:dyDescent="0.25">
      <c r="A29" s="58" t="s">
        <v>66</v>
      </c>
    </row>
    <row r="30" spans="1:2" x14ac:dyDescent="0.25">
      <c r="A30" s="202" t="s">
        <v>242</v>
      </c>
      <c r="B30" s="203"/>
    </row>
    <row r="31" spans="1:2" x14ac:dyDescent="0.25">
      <c r="A31" s="58"/>
    </row>
    <row r="32" spans="1:2" x14ac:dyDescent="0.25">
      <c r="A32" s="58" t="s">
        <v>67</v>
      </c>
    </row>
    <row r="33" spans="1:8" x14ac:dyDescent="0.25">
      <c r="A33" s="202" t="s">
        <v>243</v>
      </c>
      <c r="B33" s="203"/>
    </row>
    <row r="34" spans="1:8" x14ac:dyDescent="0.25">
      <c r="A34" s="58"/>
    </row>
    <row r="35" spans="1:8" x14ac:dyDescent="0.25">
      <c r="A35" s="58" t="s">
        <v>160</v>
      </c>
      <c r="B35" s="70">
        <f>B19/B24</f>
        <v>335.6554781507283</v>
      </c>
    </row>
    <row r="37" spans="1:8" x14ac:dyDescent="0.25">
      <c r="A37" s="58" t="s">
        <v>161</v>
      </c>
      <c r="B37" s="71" t="s">
        <v>137</v>
      </c>
    </row>
    <row r="38" spans="1:8" x14ac:dyDescent="0.25">
      <c r="D38" s="131"/>
    </row>
    <row r="39" spans="1:8" x14ac:dyDescent="0.25">
      <c r="A39" s="58" t="s">
        <v>68</v>
      </c>
    </row>
    <row r="40" spans="1:8" x14ac:dyDescent="0.25">
      <c r="A40" s="204"/>
      <c r="B40" s="205"/>
    </row>
    <row r="42" spans="1:8" x14ac:dyDescent="0.25">
      <c r="A42" s="58" t="s">
        <v>69</v>
      </c>
    </row>
    <row r="43" spans="1:8" x14ac:dyDescent="0.25">
      <c r="A43" s="204"/>
      <c r="B43" s="205"/>
    </row>
    <row r="46" spans="1:8" x14ac:dyDescent="0.25">
      <c r="H46" s="133"/>
    </row>
  </sheetData>
  <mergeCells count="10">
    <mergeCell ref="A4:B4"/>
    <mergeCell ref="A7:B7"/>
    <mergeCell ref="A10:B10"/>
    <mergeCell ref="A43:B43"/>
    <mergeCell ref="A13:B13"/>
    <mergeCell ref="A14:B14"/>
    <mergeCell ref="A27:B27"/>
    <mergeCell ref="A30:B30"/>
    <mergeCell ref="A33:B33"/>
    <mergeCell ref="A40:B40"/>
  </mergeCells>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1</vt:i4>
      </vt:variant>
    </vt:vector>
  </HeadingPairs>
  <TitlesOfParts>
    <vt:vector size="16" baseType="lpstr">
      <vt:lpstr>Cuadro resumen</vt:lpstr>
      <vt:lpstr>E016</vt:lpstr>
      <vt:lpstr>E024</vt:lpstr>
      <vt:lpstr>EU01</vt:lpstr>
      <vt:lpstr>CO32</vt:lpstr>
      <vt:lpstr>CO34</vt:lpstr>
      <vt:lpstr>E001</vt:lpstr>
      <vt:lpstr>CO09</vt:lpstr>
      <vt:lpstr>E064</vt:lpstr>
      <vt:lpstr>CO22</vt:lpstr>
      <vt:lpstr>CO40</vt:lpstr>
      <vt:lpstr>E059</vt:lpstr>
      <vt:lpstr>X099</vt:lpstr>
      <vt:lpstr>E040</vt:lpstr>
      <vt:lpstr>E043</vt:lpstr>
      <vt:lpstr>'Cuadro resumen'!Títulos_a_imprimir</vt:lpstr>
    </vt:vector>
  </TitlesOfParts>
  <Company>IGAE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Carpio Mínguez, Pilar</dc:creator>
  <cp:lastModifiedBy>Valderrama Bertomeu, Xavier</cp:lastModifiedBy>
  <cp:lastPrinted>2019-07-02T11:01:15Z</cp:lastPrinted>
  <dcterms:created xsi:type="dcterms:W3CDTF">2016-11-28T11:35:23Z</dcterms:created>
  <dcterms:modified xsi:type="dcterms:W3CDTF">2021-06-16T12:12:03Z</dcterms:modified>
</cp:coreProperties>
</file>